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440" windowHeight="10950" firstSheet="1" activeTab="1"/>
  </bookViews>
  <sheets>
    <sheet name="O&amp;E" sheetId="1" r:id="rId1"/>
    <sheet name="Direct council" sheetId="2" r:id="rId2"/>
    <sheet name="Info Centre" sheetId="3" r:id="rId3"/>
    <sheet name="Corn Exchange" sheetId="4" r:id="rId4"/>
    <sheet name="Pump House" sheetId="5" r:id="rId5"/>
    <sheet name="R&amp;OS" sheetId="6" r:id="rId6"/>
    <sheet name="Comm &amp; Part" sheetId="7" r:id="rId7"/>
    <sheet name="Summary" sheetId="8" r:id="rId8"/>
  </sheets>
  <definedNames/>
  <calcPr fullCalcOnLoad="1"/>
</workbook>
</file>

<file path=xl/sharedStrings.xml><?xml version="1.0" encoding="utf-8"?>
<sst xmlns="http://schemas.openxmlformats.org/spreadsheetml/2006/main" count="183" uniqueCount="161">
  <si>
    <t>Pension Contrib.</t>
  </si>
  <si>
    <t>Total Salaries</t>
  </si>
  <si>
    <t>Office Expenses</t>
  </si>
  <si>
    <t>Audit Fees</t>
  </si>
  <si>
    <t>Photocopier Costs</t>
  </si>
  <si>
    <t xml:space="preserve">Stationery </t>
  </si>
  <si>
    <t>Insurance</t>
  </si>
  <si>
    <t>Bank Charges</t>
  </si>
  <si>
    <t>Advertising</t>
  </si>
  <si>
    <t>Postage</t>
  </si>
  <si>
    <t>Subscriptions</t>
  </si>
  <si>
    <t>Election Costs</t>
  </si>
  <si>
    <t xml:space="preserve">Rates                                                                                                      </t>
  </si>
  <si>
    <t>Cleaning</t>
  </si>
  <si>
    <t>IT Support</t>
  </si>
  <si>
    <t>HR &amp; HS Advice</t>
  </si>
  <si>
    <t>Members’ Expenses</t>
  </si>
  <si>
    <t>Bank Interest</t>
  </si>
  <si>
    <t>TOTAL INCOME</t>
  </si>
  <si>
    <t>NET OFFICE EXPENDITURE</t>
  </si>
  <si>
    <t>TOTAL GRANTS</t>
  </si>
  <si>
    <t>TOTAL NET  EXPENDITURE</t>
  </si>
  <si>
    <t>INCOME</t>
  </si>
  <si>
    <t xml:space="preserve">Salaries </t>
  </si>
  <si>
    <t>TOTAL  EXPENDITURE</t>
  </si>
  <si>
    <t xml:space="preserve">Grants </t>
  </si>
  <si>
    <t xml:space="preserve">Tucker’s Rec Ground Trust </t>
  </si>
  <si>
    <t>Computer Accounts</t>
  </si>
  <si>
    <t>Actual</t>
  </si>
  <si>
    <t>Sundry income</t>
  </si>
  <si>
    <t xml:space="preserve">Childrens Centre Contract </t>
  </si>
  <si>
    <t xml:space="preserve"> Equipment maintenance</t>
  </si>
  <si>
    <t xml:space="preserve">Total </t>
  </si>
  <si>
    <t>Lone Worker solution</t>
  </si>
  <si>
    <t>Staff expenses</t>
  </si>
  <si>
    <t>Actuals</t>
  </si>
  <si>
    <t>Loan Repayments</t>
  </si>
  <si>
    <t>Mayor’s Allowance</t>
  </si>
  <si>
    <t>TOTAL EXPENDITURE</t>
  </si>
  <si>
    <t>Expenditure</t>
  </si>
  <si>
    <t>Stock Purchases</t>
  </si>
  <si>
    <t>Stock Sales</t>
  </si>
  <si>
    <t>Commission on Agency Sales</t>
  </si>
  <si>
    <t>NET Income</t>
  </si>
  <si>
    <t>EXPENDITURE</t>
  </si>
  <si>
    <t>Electricity</t>
  </si>
  <si>
    <t>Gas</t>
  </si>
  <si>
    <t>Water Rates</t>
  </si>
  <si>
    <t>Waste Disposal</t>
  </si>
  <si>
    <t>NET EXPENDITURE</t>
  </si>
  <si>
    <t>2019/20</t>
  </si>
  <si>
    <t>2020/21</t>
  </si>
  <si>
    <t>Tennis Court Rates</t>
  </si>
  <si>
    <t>All Saints  Maintenance</t>
  </si>
  <si>
    <t>Van Lease</t>
  </si>
  <si>
    <t>Van Fuel</t>
  </si>
  <si>
    <t>Maintenance of Open Spaces</t>
  </si>
  <si>
    <t>Christmas Lights</t>
  </si>
  <si>
    <t>National Trust Rent</t>
  </si>
  <si>
    <t>Repair &amp; Maintenance</t>
  </si>
  <si>
    <t>Rent - Faringdon Collections Trust</t>
  </si>
  <si>
    <t>Room lettings</t>
  </si>
  <si>
    <t xml:space="preserve">Sundry Expend.  </t>
  </si>
  <si>
    <t>DBS Checks</t>
  </si>
  <si>
    <t>Subscritions to professional bodies</t>
  </si>
  <si>
    <t>Cinema Costs</t>
  </si>
  <si>
    <t>Community / Civic events</t>
  </si>
  <si>
    <t>Cinema Income</t>
  </si>
  <si>
    <t>Total Income</t>
  </si>
  <si>
    <t>A summary of the net cost of services and facilities provided by the Council</t>
  </si>
  <si>
    <t>FACILITIES COMMITTEE:</t>
  </si>
  <si>
    <t>Corn Exchange Revenue Costs</t>
  </si>
  <si>
    <t>Pump House Revenue Costs</t>
  </si>
  <si>
    <t>R&amp;OS Revenue Costs</t>
  </si>
  <si>
    <t>OFFICE &amp; ESTABLISHMENT:</t>
  </si>
  <si>
    <t>Revenue Costs</t>
  </si>
  <si>
    <t>Total</t>
  </si>
  <si>
    <t xml:space="preserve"> INFORMATION CENTRE:</t>
  </si>
  <si>
    <t>COMMUNITY AND PARTNERSHIPS:</t>
  </si>
  <si>
    <t>DIRECT COUNCIL EXPENDITURE:</t>
  </si>
  <si>
    <t>Total revenue</t>
  </si>
  <si>
    <t xml:space="preserve">TOTAL REVENUE BUDGET </t>
  </si>
  <si>
    <t xml:space="preserve">TOTAL PRECEPT REQUIREMENT </t>
  </si>
  <si>
    <t>Council Tax for Band D household</t>
  </si>
  <si>
    <t xml:space="preserve">Increase for band D Household </t>
  </si>
  <si>
    <t>Per Week</t>
  </si>
  <si>
    <t>Per Year</t>
  </si>
  <si>
    <t>% increase</t>
  </si>
  <si>
    <t xml:space="preserve">Capital requirement </t>
  </si>
  <si>
    <t>Staff Training</t>
  </si>
  <si>
    <t xml:space="preserve">Member Training </t>
  </si>
  <si>
    <t>Office Mobiles</t>
  </si>
  <si>
    <t>Museum</t>
  </si>
  <si>
    <t>Revenue costs (to inc. museum)</t>
  </si>
  <si>
    <t>Budget5</t>
  </si>
  <si>
    <t>Committee</t>
  </si>
  <si>
    <t>Budget  20/21</t>
  </si>
  <si>
    <t>Office and Establishment  BUDGET 2020.21</t>
  </si>
  <si>
    <t>Faringdon Town Council BUDGET SUMMARY 2020.21</t>
  </si>
  <si>
    <t xml:space="preserve">  Corn Exchange BUDGET  2020.21 </t>
  </si>
  <si>
    <t xml:space="preserve"> EXPENDITURE </t>
  </si>
  <si>
    <t xml:space="preserve"> Electricity </t>
  </si>
  <si>
    <t xml:space="preserve"> Gas </t>
  </si>
  <si>
    <t xml:space="preserve"> Repair &amp; Maintenance  </t>
  </si>
  <si>
    <t xml:space="preserve"> Rates </t>
  </si>
  <si>
    <t xml:space="preserve"> Water Rates </t>
  </si>
  <si>
    <t xml:space="preserve"> Hanging Baskets </t>
  </si>
  <si>
    <t xml:space="preserve"> Waste Disposal </t>
  </si>
  <si>
    <t xml:space="preserve"> Booking software </t>
  </si>
  <si>
    <t xml:space="preserve"> Hall Lettings </t>
  </si>
  <si>
    <t xml:space="preserve"> Income from office rent </t>
  </si>
  <si>
    <t xml:space="preserve"> TOTAL INCOME </t>
  </si>
  <si>
    <t xml:space="preserve"> NET EXPENDITURE </t>
  </si>
  <si>
    <t xml:space="preserve"> Budget </t>
  </si>
  <si>
    <t>Bus Shelter maintenance</t>
  </si>
  <si>
    <t>Web Site costs</t>
  </si>
  <si>
    <t>Telephone , Broadband &amp; mobiles</t>
  </si>
  <si>
    <t>Advice Services</t>
  </si>
  <si>
    <t xml:space="preserve">Festival and events </t>
  </si>
  <si>
    <t>Support for vulnerable residents</t>
  </si>
  <si>
    <t xml:space="preserve">Bank Charges </t>
  </si>
  <si>
    <t xml:space="preserve"> Budget</t>
  </si>
  <si>
    <t>Direct Council Bundget 20.21</t>
  </si>
  <si>
    <t xml:space="preserve">  Budget </t>
  </si>
  <si>
    <t>Info Centre 20.21</t>
  </si>
  <si>
    <t xml:space="preserve">Dept </t>
  </si>
  <si>
    <t xml:space="preserve">Dep </t>
  </si>
  <si>
    <t xml:space="preserve">  INCOME </t>
  </si>
  <si>
    <t>Pump House 20.21</t>
  </si>
  <si>
    <t>Dept</t>
  </si>
  <si>
    <t xml:space="preserve"> INCOME</t>
  </si>
  <si>
    <t>RECREATION &amp; OPEN SPACES COMMITTEE 20.21</t>
  </si>
  <si>
    <t xml:space="preserve">Code </t>
  </si>
  <si>
    <t xml:space="preserve">Net Expenditure </t>
  </si>
  <si>
    <t xml:space="preserve">Community and Partnersips 20.21 </t>
  </si>
  <si>
    <t xml:space="preserve">Nominal </t>
  </si>
  <si>
    <t>Sundires</t>
  </si>
  <si>
    <t>Market Income</t>
  </si>
  <si>
    <t xml:space="preserve">To be EM </t>
  </si>
  <si>
    <t>EOY</t>
  </si>
  <si>
    <t>To be EM</t>
  </si>
  <si>
    <t>Precept</t>
  </si>
  <si>
    <t>Youth Reserve</t>
  </si>
  <si>
    <t>Youth Grants</t>
  </si>
  <si>
    <t>Bloor Homes</t>
  </si>
  <si>
    <t>Portwell Diver Maintenance</t>
  </si>
  <si>
    <t>Church Yard</t>
  </si>
  <si>
    <t>Economic Development</t>
  </si>
  <si>
    <t>Museum Project</t>
  </si>
  <si>
    <t>Tree Maintenance</t>
  </si>
  <si>
    <t xml:space="preserve">OTH Renovations </t>
  </si>
  <si>
    <t>Ebsworth Memorial Fund</t>
  </si>
  <si>
    <t>Salt Bins</t>
  </si>
  <si>
    <t>Tuckers Park Grant</t>
  </si>
  <si>
    <t>Hanging Baskets</t>
  </si>
  <si>
    <t>s106 Better ways to school</t>
  </si>
  <si>
    <t>s106 Retail Park</t>
  </si>
  <si>
    <t>Assest Maintenance</t>
  </si>
  <si>
    <t xml:space="preserve">Agency </t>
  </si>
  <si>
    <t xml:space="preserve"> Premises Licences </t>
  </si>
  <si>
    <t xml:space="preserve">Facilitation of YS (grants)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</si>
</sst>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£&quot;* #,##0.0_-;\-&quot;£&quot;* #,##0.0_-;_-&quot;£&quot;* &quot;-&quot;?_-;_-@_-"/>
    <numFmt numFmtId="169" formatCode="_-[$£-809]* #,##0.00_-;\-[$£-809]* #,##0.00_-;_-[$£-809]* &quot;-&quot;??_-;_-@_-"/>
    <numFmt numFmtId="170" formatCode="_-[$£-809]* #,##0.000_-;\-[$£-809]* #,##0.000_-;_-[$£-809]* &quot;-&quot;??_-;_-@_-"/>
    <numFmt numFmtId="171" formatCode="_-[$£-809]* #,##0.0000_-;\-[$£-809]* #,##0.0000_-;_-[$£-809]* &quot;-&quot;??_-;_-@_-"/>
    <numFmt numFmtId="172" formatCode="_-[$£-809]* #,##0.0_-;\-[$£-809]* #,##0.0_-;_-[$£-809]* &quot;-&quot;??_-;_-@_-"/>
    <numFmt numFmtId="173" formatCode="_-[$£-809]* #,##0_-;\-[$£-809]* #,##0_-;_-[$£-809]* &quot;-&quot;??_-;_-@_-"/>
    <numFmt numFmtId="174" formatCode="[$-809]d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57"/>
      <name val="Arial"/>
      <family val="2"/>
    </font>
    <font>
      <sz val="12"/>
      <color indexed="49"/>
      <name val="Arial"/>
      <family val="2"/>
    </font>
    <font>
      <sz val="12"/>
      <color indexed="10"/>
      <name val="Times New Roman"/>
      <family val="1"/>
    </font>
    <font>
      <b/>
      <sz val="12"/>
      <color indexed="5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9"/>
      <name val="Arial"/>
      <family val="2"/>
    </font>
    <font>
      <sz val="12"/>
      <color theme="4"/>
      <name val="Arial"/>
      <family val="2"/>
    </font>
    <font>
      <sz val="12"/>
      <color rgb="FFFF0000"/>
      <name val="Times New Roman"/>
      <family val="1"/>
    </font>
    <font>
      <b/>
      <sz val="12"/>
      <color theme="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52" fillId="0" borderId="0" xfId="0" applyFont="1" applyAlignment="1">
      <alignment/>
    </xf>
    <xf numFmtId="44" fontId="53" fillId="0" borderId="0" xfId="44" applyFont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left" vertical="center" indent="1"/>
    </xf>
    <xf numFmtId="44" fontId="52" fillId="0" borderId="0" xfId="44" applyFont="1" applyBorder="1" applyAlignment="1">
      <alignment/>
    </xf>
    <xf numFmtId="44" fontId="52" fillId="0" borderId="11" xfId="44" applyFont="1" applyBorder="1" applyAlignment="1">
      <alignment/>
    </xf>
    <xf numFmtId="0" fontId="55" fillId="0" borderId="0" xfId="44" applyNumberFormat="1" applyFont="1" applyBorder="1" applyAlignment="1">
      <alignment/>
    </xf>
    <xf numFmtId="44" fontId="54" fillId="0" borderId="0" xfId="44" applyFont="1" applyBorder="1" applyAlignment="1">
      <alignment/>
    </xf>
    <xf numFmtId="42" fontId="52" fillId="0" borderId="0" xfId="44" applyNumberFormat="1" applyFont="1" applyBorder="1" applyAlignment="1">
      <alignment/>
    </xf>
    <xf numFmtId="42" fontId="2" fillId="0" borderId="0" xfId="44" applyNumberFormat="1" applyFont="1" applyBorder="1" applyAlignment="1">
      <alignment/>
    </xf>
    <xf numFmtId="6" fontId="52" fillId="0" borderId="0" xfId="0" applyNumberFormat="1" applyFont="1" applyAlignment="1">
      <alignment vertical="center"/>
    </xf>
    <xf numFmtId="42" fontId="54" fillId="0" borderId="0" xfId="44" applyNumberFormat="1" applyFont="1" applyBorder="1" applyAlignment="1">
      <alignment vertical="center"/>
    </xf>
    <xf numFmtId="0" fontId="56" fillId="0" borderId="0" xfId="0" applyFont="1" applyAlignment="1">
      <alignment/>
    </xf>
    <xf numFmtId="6" fontId="54" fillId="0" borderId="0" xfId="0" applyNumberFormat="1" applyFont="1" applyAlignment="1">
      <alignment vertical="center"/>
    </xf>
    <xf numFmtId="42" fontId="53" fillId="0" borderId="0" xfId="44" applyNumberFormat="1" applyFont="1" applyBorder="1" applyAlignment="1">
      <alignment/>
    </xf>
    <xf numFmtId="42" fontId="52" fillId="0" borderId="0" xfId="44" applyNumberFormat="1" applyFont="1" applyBorder="1" applyAlignment="1">
      <alignment vertical="center"/>
    </xf>
    <xf numFmtId="42" fontId="57" fillId="0" borderId="0" xfId="44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4" fontId="60" fillId="0" borderId="0" xfId="0" applyNumberFormat="1" applyFont="1" applyAlignment="1">
      <alignment/>
    </xf>
    <xf numFmtId="44" fontId="60" fillId="0" borderId="0" xfId="44" applyFont="1" applyBorder="1" applyAlignment="1">
      <alignment/>
    </xf>
    <xf numFmtId="2" fontId="53" fillId="0" borderId="0" xfId="44" applyNumberFormat="1" applyFont="1" applyAlignment="1">
      <alignment horizontal="center"/>
    </xf>
    <xf numFmtId="44" fontId="60" fillId="0" borderId="0" xfId="44" applyFont="1" applyAlignment="1">
      <alignment/>
    </xf>
    <xf numFmtId="10" fontId="60" fillId="0" borderId="0" xfId="44" applyNumberFormat="1" applyFont="1" applyAlignment="1">
      <alignment/>
    </xf>
    <xf numFmtId="44" fontId="52" fillId="0" borderId="0" xfId="44" applyFont="1" applyAlignment="1">
      <alignment/>
    </xf>
    <xf numFmtId="0" fontId="52" fillId="0" borderId="0" xfId="0" applyFont="1" applyAlignment="1">
      <alignment vertical="center"/>
    </xf>
    <xf numFmtId="44" fontId="61" fillId="0" borderId="0" xfId="44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2" fontId="52" fillId="0" borderId="0" xfId="44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vertical="center" wrapText="1"/>
    </xf>
    <xf numFmtId="44" fontId="60" fillId="0" borderId="0" xfId="0" applyNumberFormat="1" applyFont="1" applyBorder="1" applyAlignment="1">
      <alignment/>
    </xf>
    <xf numFmtId="9" fontId="60" fillId="0" borderId="0" xfId="57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44" fontId="53" fillId="0" borderId="0" xfId="0" applyNumberFormat="1" applyFont="1" applyBorder="1" applyAlignment="1">
      <alignment/>
    </xf>
    <xf numFmtId="0" fontId="55" fillId="0" borderId="0" xfId="44" applyNumberFormat="1" applyFont="1" applyBorder="1" applyAlignment="1">
      <alignment horizontal="right"/>
    </xf>
    <xf numFmtId="42" fontId="52" fillId="0" borderId="0" xfId="44" applyNumberFormat="1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0" fontId="60" fillId="0" borderId="0" xfId="0" applyFont="1" applyBorder="1" applyAlignment="1">
      <alignment/>
    </xf>
    <xf numFmtId="2" fontId="53" fillId="0" borderId="0" xfId="44" applyNumberFormat="1" applyFont="1" applyBorder="1" applyAlignment="1">
      <alignment horizontal="left"/>
    </xf>
    <xf numFmtId="10" fontId="60" fillId="0" borderId="0" xfId="44" applyNumberFormat="1" applyFont="1" applyBorder="1" applyAlignment="1">
      <alignment/>
    </xf>
    <xf numFmtId="0" fontId="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2" fontId="3" fillId="0" borderId="12" xfId="44" applyNumberFormat="1" applyFont="1" applyBorder="1" applyAlignment="1">
      <alignment vertical="center" wrapText="1"/>
    </xf>
    <xf numFmtId="0" fontId="62" fillId="0" borderId="0" xfId="0" applyFont="1" applyAlignment="1">
      <alignment horizontal="center" vertical="center"/>
    </xf>
    <xf numFmtId="44" fontId="2" fillId="0" borderId="0" xfId="44" applyFont="1" applyAlignment="1">
      <alignment/>
    </xf>
    <xf numFmtId="0" fontId="52" fillId="0" borderId="14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4" fontId="62" fillId="0" borderId="12" xfId="44" applyFont="1" applyBorder="1" applyAlignment="1">
      <alignment horizontal="center" vertical="center" wrapText="1"/>
    </xf>
    <xf numFmtId="42" fontId="2" fillId="0" borderId="12" xfId="44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44" fontId="63" fillId="0" borderId="0" xfId="44" applyFont="1" applyAlignment="1">
      <alignment/>
    </xf>
    <xf numFmtId="44" fontId="63" fillId="0" borderId="0" xfId="44" applyFont="1" applyAlignment="1">
      <alignment/>
    </xf>
    <xf numFmtId="44" fontId="62" fillId="0" borderId="0" xfId="44" applyFont="1" applyAlignment="1">
      <alignment/>
    </xf>
    <xf numFmtId="44" fontId="2" fillId="0" borderId="0" xfId="44" applyFont="1" applyAlignment="1">
      <alignment/>
    </xf>
    <xf numFmtId="44" fontId="53" fillId="0" borderId="0" xfId="44" applyFont="1" applyAlignment="1">
      <alignment vertical="center"/>
    </xf>
    <xf numFmtId="44" fontId="53" fillId="0" borderId="0" xfId="44" applyFont="1" applyAlignment="1">
      <alignment horizontal="justify" vertical="center"/>
    </xf>
    <xf numFmtId="44" fontId="64" fillId="0" borderId="0" xfId="44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42" fontId="52" fillId="0" borderId="0" xfId="0" applyNumberFormat="1" applyFont="1" applyAlignment="1">
      <alignment/>
    </xf>
    <xf numFmtId="42" fontId="52" fillId="0" borderId="0" xfId="0" applyNumberFormat="1" applyFont="1" applyAlignment="1">
      <alignment horizontal="center"/>
    </xf>
    <xf numFmtId="42" fontId="3" fillId="0" borderId="12" xfId="44" applyNumberFormat="1" applyFont="1" applyBorder="1" applyAlignment="1">
      <alignment horizontal="center" vertical="top" wrapText="1"/>
    </xf>
    <xf numFmtId="42" fontId="54" fillId="0" borderId="0" xfId="0" applyNumberFormat="1" applyFont="1" applyAlignment="1">
      <alignment/>
    </xf>
    <xf numFmtId="42" fontId="54" fillId="0" borderId="12" xfId="0" applyNumberFormat="1" applyFont="1" applyBorder="1" applyAlignment="1">
      <alignment/>
    </xf>
    <xf numFmtId="42" fontId="52" fillId="0" borderId="12" xfId="0" applyNumberFormat="1" applyFont="1" applyBorder="1" applyAlignment="1">
      <alignment horizontal="center"/>
    </xf>
    <xf numFmtId="42" fontId="54" fillId="0" borderId="12" xfId="0" applyNumberFormat="1" applyFont="1" applyBorder="1" applyAlignment="1">
      <alignment vertical="top" wrapText="1"/>
    </xf>
    <xf numFmtId="42" fontId="54" fillId="0" borderId="12" xfId="0" applyNumberFormat="1" applyFont="1" applyBorder="1" applyAlignment="1">
      <alignment horizontal="center"/>
    </xf>
    <xf numFmtId="42" fontId="52" fillId="0" borderId="12" xfId="0" applyNumberFormat="1" applyFont="1" applyBorder="1" applyAlignment="1">
      <alignment vertical="top" wrapText="1"/>
    </xf>
    <xf numFmtId="42" fontId="52" fillId="0" borderId="12" xfId="44" applyNumberFormat="1" applyFont="1" applyBorder="1" applyAlignment="1">
      <alignment horizontal="center"/>
    </xf>
    <xf numFmtId="42" fontId="54" fillId="0" borderId="12" xfId="44" applyNumberFormat="1" applyFont="1" applyBorder="1" applyAlignment="1">
      <alignment horizontal="center"/>
    </xf>
    <xf numFmtId="0" fontId="54" fillId="0" borderId="12" xfId="0" applyNumberFormat="1" applyFont="1" applyBorder="1" applyAlignment="1">
      <alignment/>
    </xf>
    <xf numFmtId="42" fontId="3" fillId="0" borderId="0" xfId="0" applyNumberFormat="1" applyFont="1" applyAlignment="1">
      <alignment/>
    </xf>
    <xf numFmtId="42" fontId="3" fillId="33" borderId="0" xfId="0" applyNumberFormat="1" applyFont="1" applyFill="1" applyAlignment="1">
      <alignment horizontal="centerContinuous"/>
    </xf>
    <xf numFmtId="42" fontId="3" fillId="0" borderId="12" xfId="0" applyNumberFormat="1" applyFont="1" applyBorder="1" applyAlignment="1">
      <alignment/>
    </xf>
    <xf numFmtId="42" fontId="3" fillId="33" borderId="12" xfId="0" applyNumberFormat="1" applyFont="1" applyFill="1" applyBorder="1" applyAlignment="1">
      <alignment/>
    </xf>
    <xf numFmtId="42" fontId="3" fillId="33" borderId="12" xfId="0" applyNumberFormat="1" applyFont="1" applyFill="1" applyBorder="1" applyAlignment="1">
      <alignment horizontal="center" wrapText="1"/>
    </xf>
    <xf numFmtId="42" fontId="3" fillId="0" borderId="0" xfId="0" applyNumberFormat="1" applyFont="1" applyAlignment="1">
      <alignment horizontal="left" vertical="top" wrapText="1"/>
    </xf>
    <xf numFmtId="42" fontId="3" fillId="0" borderId="0" xfId="0" applyNumberFormat="1" applyFont="1" applyAlignment="1">
      <alignment vertical="top"/>
    </xf>
    <xf numFmtId="42" fontId="3" fillId="0" borderId="0" xfId="0" applyNumberFormat="1" applyFont="1" applyFill="1" applyBorder="1" applyAlignment="1">
      <alignment horizontal="right"/>
    </xf>
    <xf numFmtId="42" fontId="3" fillId="34" borderId="12" xfId="0" applyNumberFormat="1" applyFont="1" applyFill="1" applyBorder="1" applyAlignment="1">
      <alignment/>
    </xf>
    <xf numFmtId="42" fontId="2" fillId="34" borderId="12" xfId="0" applyNumberFormat="1" applyFont="1" applyFill="1" applyBorder="1" applyAlignment="1">
      <alignment vertical="top"/>
    </xf>
    <xf numFmtId="6" fontId="3" fillId="34" borderId="12" xfId="44" applyNumberFormat="1" applyFont="1" applyFill="1" applyBorder="1" applyAlignment="1">
      <alignment vertical="top"/>
    </xf>
    <xf numFmtId="42" fontId="2" fillId="33" borderId="12" xfId="0" applyNumberFormat="1" applyFont="1" applyFill="1" applyBorder="1" applyAlignment="1">
      <alignment vertical="top"/>
    </xf>
    <xf numFmtId="42" fontId="3" fillId="0" borderId="0" xfId="0" applyNumberFormat="1" applyFont="1" applyAlignment="1">
      <alignment horizontal="right"/>
    </xf>
    <xf numFmtId="42" fontId="2" fillId="34" borderId="12" xfId="0" applyNumberFormat="1" applyFont="1" applyFill="1" applyBorder="1" applyAlignment="1">
      <alignment/>
    </xf>
    <xf numFmtId="6" fontId="3" fillId="34" borderId="12" xfId="44" applyNumberFormat="1" applyFont="1" applyFill="1" applyBorder="1" applyAlignment="1">
      <alignment/>
    </xf>
    <xf numFmtId="42" fontId="3" fillId="33" borderId="0" xfId="0" applyNumberFormat="1" applyFont="1" applyFill="1" applyAlignment="1">
      <alignment/>
    </xf>
    <xf numFmtId="42" fontId="2" fillId="33" borderId="12" xfId="0" applyNumberFormat="1" applyFont="1" applyFill="1" applyBorder="1" applyAlignment="1">
      <alignment/>
    </xf>
    <xf numFmtId="6" fontId="3" fillId="33" borderId="12" xfId="44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42" fontId="3" fillId="0" borderId="0" xfId="0" applyNumberFormat="1" applyFont="1" applyBorder="1" applyAlignment="1">
      <alignment/>
    </xf>
    <xf numFmtId="42" fontId="3" fillId="33" borderId="12" xfId="0" applyNumberFormat="1" applyFont="1" applyFill="1" applyBorder="1" applyAlignment="1">
      <alignment vertical="top"/>
    </xf>
    <xf numFmtId="42" fontId="3" fillId="33" borderId="12" xfId="44" applyNumberFormat="1" applyFont="1" applyFill="1" applyBorder="1" applyAlignment="1">
      <alignment vertical="top"/>
    </xf>
    <xf numFmtId="42" fontId="3" fillId="34" borderId="12" xfId="0" applyNumberFormat="1" applyFont="1" applyFill="1" applyBorder="1" applyAlignment="1">
      <alignment vertical="top" wrapText="1"/>
    </xf>
    <xf numFmtId="42" fontId="3" fillId="33" borderId="0" xfId="0" applyNumberFormat="1" applyFont="1" applyFill="1" applyBorder="1" applyAlignment="1">
      <alignment vertical="top" wrapText="1"/>
    </xf>
    <xf numFmtId="42" fontId="3" fillId="33" borderId="0" xfId="44" applyNumberFormat="1" applyFont="1" applyFill="1" applyBorder="1" applyAlignment="1">
      <alignment vertical="top"/>
    </xf>
    <xf numFmtId="42" fontId="3" fillId="33" borderId="0" xfId="0" applyNumberFormat="1" applyFont="1" applyFill="1" applyBorder="1" applyAlignment="1">
      <alignment vertical="top"/>
    </xf>
    <xf numFmtId="42" fontId="3" fillId="33" borderId="0" xfId="0" applyNumberFormat="1" applyFont="1" applyFill="1" applyBorder="1" applyAlignment="1">
      <alignment/>
    </xf>
    <xf numFmtId="42" fontId="3" fillId="33" borderId="0" xfId="44" applyNumberFormat="1" applyFont="1" applyFill="1" applyBorder="1" applyAlignment="1">
      <alignment/>
    </xf>
    <xf numFmtId="42" fontId="3" fillId="0" borderId="0" xfId="44" applyNumberFormat="1" applyFont="1" applyBorder="1" applyAlignment="1">
      <alignment/>
    </xf>
    <xf numFmtId="42" fontId="3" fillId="0" borderId="0" xfId="0" applyNumberFormat="1" applyFont="1" applyBorder="1" applyAlignment="1">
      <alignment horizontal="left"/>
    </xf>
    <xf numFmtId="6" fontId="2" fillId="34" borderId="12" xfId="44" applyNumberFormat="1" applyFont="1" applyFill="1" applyBorder="1" applyAlignment="1">
      <alignment/>
    </xf>
    <xf numFmtId="6" fontId="2" fillId="33" borderId="12" xfId="44" applyNumberFormat="1" applyFont="1" applyFill="1" applyBorder="1" applyAlignment="1">
      <alignment/>
    </xf>
    <xf numFmtId="6" fontId="2" fillId="34" borderId="12" xfId="44" applyNumberFormat="1" applyFont="1" applyFill="1" applyBorder="1" applyAlignment="1">
      <alignment vertical="top"/>
    </xf>
    <xf numFmtId="6" fontId="2" fillId="33" borderId="12" xfId="44" applyNumberFormat="1" applyFont="1" applyFill="1" applyBorder="1" applyAlignment="1">
      <alignment vertical="top"/>
    </xf>
    <xf numFmtId="42" fontId="2" fillId="0" borderId="0" xfId="0" applyNumberFormat="1" applyFont="1" applyAlignment="1">
      <alignment/>
    </xf>
    <xf numFmtId="0" fontId="52" fillId="0" borderId="12" xfId="0" applyFont="1" applyBorder="1" applyAlignment="1">
      <alignment/>
    </xf>
    <xf numFmtId="42" fontId="2" fillId="0" borderId="12" xfId="44" applyNumberFormat="1" applyFont="1" applyBorder="1" applyAlignment="1">
      <alignment/>
    </xf>
    <xf numFmtId="42" fontId="3" fillId="0" borderId="12" xfId="44" applyNumberFormat="1" applyFont="1" applyBorder="1" applyAlignment="1">
      <alignment/>
    </xf>
    <xf numFmtId="42" fontId="2" fillId="0" borderId="16" xfId="0" applyNumberFormat="1" applyFont="1" applyBorder="1" applyAlignment="1">
      <alignment/>
    </xf>
    <xf numFmtId="42" fontId="2" fillId="0" borderId="16" xfId="44" applyNumberFormat="1" applyFont="1" applyBorder="1" applyAlignment="1">
      <alignment/>
    </xf>
    <xf numFmtId="42" fontId="3" fillId="0" borderId="16" xfId="44" applyNumberFormat="1" applyFont="1" applyBorder="1" applyAlignment="1">
      <alignment/>
    </xf>
    <xf numFmtId="42" fontId="54" fillId="0" borderId="17" xfId="0" applyNumberFormat="1" applyFont="1" applyBorder="1" applyAlignment="1">
      <alignment/>
    </xf>
    <xf numFmtId="42" fontId="52" fillId="0" borderId="17" xfId="0" applyNumberFormat="1" applyFont="1" applyBorder="1" applyAlignment="1">
      <alignment/>
    </xf>
    <xf numFmtId="42" fontId="52" fillId="0" borderId="17" xfId="0" applyNumberFormat="1" applyFont="1" applyBorder="1" applyAlignment="1">
      <alignment wrapText="1"/>
    </xf>
    <xf numFmtId="42" fontId="54" fillId="0" borderId="18" xfId="0" applyNumberFormat="1" applyFont="1" applyBorder="1" applyAlignment="1">
      <alignment/>
    </xf>
    <xf numFmtId="42" fontId="54" fillId="0" borderId="19" xfId="0" applyNumberFormat="1" applyFont="1" applyBorder="1" applyAlignment="1">
      <alignment/>
    </xf>
    <xf numFmtId="42" fontId="2" fillId="0" borderId="20" xfId="0" applyNumberFormat="1" applyFont="1" applyBorder="1" applyAlignment="1">
      <alignment/>
    </xf>
    <xf numFmtId="0" fontId="52" fillId="0" borderId="21" xfId="0" applyFont="1" applyBorder="1" applyAlignment="1">
      <alignment/>
    </xf>
    <xf numFmtId="42" fontId="2" fillId="0" borderId="21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0" fontId="54" fillId="34" borderId="12" xfId="0" applyFont="1" applyFill="1" applyBorder="1" applyAlignment="1">
      <alignment/>
    </xf>
    <xf numFmtId="6" fontId="2" fillId="0" borderId="12" xfId="44" applyNumberFormat="1" applyFont="1" applyBorder="1" applyAlignment="1">
      <alignment/>
    </xf>
    <xf numFmtId="0" fontId="52" fillId="0" borderId="12" xfId="0" applyFont="1" applyBorder="1" applyAlignment="1">
      <alignment horizontal="left" wrapText="1"/>
    </xf>
    <xf numFmtId="6" fontId="2" fillId="0" borderId="12" xfId="44" applyNumberFormat="1" applyFont="1" applyBorder="1" applyAlignment="1">
      <alignment horizontal="right"/>
    </xf>
    <xf numFmtId="6" fontId="3" fillId="0" borderId="12" xfId="44" applyNumberFormat="1" applyFont="1" applyBorder="1" applyAlignment="1">
      <alignment/>
    </xf>
    <xf numFmtId="0" fontId="54" fillId="0" borderId="12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2" fillId="35" borderId="12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65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173" fontId="2" fillId="0" borderId="12" xfId="44" applyNumberFormat="1" applyFont="1" applyBorder="1" applyAlignment="1">
      <alignment horizontal="left" vertical="top" wrapText="1"/>
    </xf>
    <xf numFmtId="173" fontId="2" fillId="35" borderId="12" xfId="44" applyNumberFormat="1" applyFont="1" applyFill="1" applyBorder="1" applyAlignment="1">
      <alignment horizontal="left" vertical="top"/>
    </xf>
    <xf numFmtId="173" fontId="2" fillId="33" borderId="12" xfId="44" applyNumberFormat="1" applyFont="1" applyFill="1" applyBorder="1" applyAlignment="1">
      <alignment horizontal="left" vertical="top"/>
    </xf>
    <xf numFmtId="173" fontId="3" fillId="0" borderId="12" xfId="44" applyNumberFormat="1" applyFont="1" applyBorder="1" applyAlignment="1">
      <alignment horizontal="left"/>
    </xf>
    <xf numFmtId="173" fontId="3" fillId="0" borderId="12" xfId="44" applyNumberFormat="1" applyFont="1" applyBorder="1" applyAlignment="1">
      <alignment horizontal="left" vertical="top" wrapText="1"/>
    </xf>
    <xf numFmtId="44" fontId="65" fillId="0" borderId="0" xfId="44" applyFont="1" applyBorder="1" applyAlignment="1">
      <alignment horizontal="left" vertical="top" wrapText="1"/>
    </xf>
    <xf numFmtId="3" fontId="65" fillId="0" borderId="0" xfId="0" applyNumberFormat="1" applyFont="1" applyBorder="1" applyAlignment="1">
      <alignment horizontal="left" vertical="top" wrapText="1"/>
    </xf>
    <xf numFmtId="0" fontId="52" fillId="35" borderId="12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2" fillId="35" borderId="14" xfId="44" applyNumberFormat="1" applyFont="1" applyFill="1" applyBorder="1" applyAlignment="1">
      <alignment horizontal="center" vertical="center" wrapText="1"/>
    </xf>
    <xf numFmtId="0" fontId="2" fillId="0" borderId="14" xfId="44" applyNumberFormat="1" applyFont="1" applyBorder="1" applyAlignment="1">
      <alignment wrapText="1"/>
    </xf>
    <xf numFmtId="0" fontId="2" fillId="0" borderId="12" xfId="44" applyNumberFormat="1" applyFont="1" applyBorder="1" applyAlignment="1">
      <alignment horizontal="center" vertical="center" wrapText="1"/>
    </xf>
    <xf numFmtId="0" fontId="3" fillId="0" borderId="12" xfId="44" applyNumberFormat="1" applyFont="1" applyBorder="1" applyAlignment="1">
      <alignment horizontal="center" vertical="center" wrapText="1"/>
    </xf>
    <xf numFmtId="0" fontId="3" fillId="0" borderId="13" xfId="44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vertical="center"/>
    </xf>
    <xf numFmtId="42" fontId="3" fillId="0" borderId="12" xfId="44" applyNumberFormat="1" applyFont="1" applyBorder="1" applyAlignment="1">
      <alignment vertical="center"/>
    </xf>
    <xf numFmtId="0" fontId="52" fillId="0" borderId="12" xfId="0" applyFont="1" applyFill="1" applyBorder="1" applyAlignment="1">
      <alignment/>
    </xf>
    <xf numFmtId="0" fontId="2" fillId="0" borderId="12" xfId="44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44" fontId="2" fillId="0" borderId="12" xfId="44" applyFont="1" applyBorder="1" applyAlignment="1">
      <alignment horizontal="center" wrapText="1"/>
    </xf>
    <xf numFmtId="44" fontId="62" fillId="0" borderId="12" xfId="44" applyFont="1" applyBorder="1" applyAlignment="1">
      <alignment wrapText="1"/>
    </xf>
    <xf numFmtId="44" fontId="2" fillId="0" borderId="12" xfId="44" applyFont="1" applyBorder="1" applyAlignment="1">
      <alignment vertical="center"/>
    </xf>
    <xf numFmtId="42" fontId="2" fillId="0" borderId="12" xfId="44" applyNumberFormat="1" applyFont="1" applyFill="1" applyBorder="1" applyAlignment="1">
      <alignment vertical="center"/>
    </xf>
    <xf numFmtId="44" fontId="62" fillId="0" borderId="12" xfId="44" applyFont="1" applyFill="1" applyBorder="1" applyAlignment="1">
      <alignment horizontal="center" vertical="center" wrapText="1"/>
    </xf>
    <xf numFmtId="42" fontId="2" fillId="0" borderId="12" xfId="44" applyNumberFormat="1" applyFont="1" applyBorder="1" applyAlignment="1">
      <alignment vertical="center" wrapText="1"/>
    </xf>
    <xf numFmtId="42" fontId="2" fillId="0" borderId="12" xfId="44" applyNumberFormat="1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2" fillId="34" borderId="12" xfId="0" applyFont="1" applyFill="1" applyBorder="1" applyAlignment="1">
      <alignment/>
    </xf>
    <xf numFmtId="8" fontId="52" fillId="0" borderId="0" xfId="0" applyNumberFormat="1" applyFont="1" applyAlignment="1">
      <alignment/>
    </xf>
    <xf numFmtId="0" fontId="54" fillId="34" borderId="13" xfId="0" applyFont="1" applyFill="1" applyBorder="1" applyAlignment="1">
      <alignment/>
    </xf>
    <xf numFmtId="8" fontId="3" fillId="34" borderId="13" xfId="0" applyNumberFormat="1" applyFont="1" applyFill="1" applyBorder="1" applyAlignment="1">
      <alignment/>
    </xf>
    <xf numFmtId="0" fontId="54" fillId="0" borderId="13" xfId="0" applyFont="1" applyBorder="1" applyAlignment="1">
      <alignment/>
    </xf>
    <xf numFmtId="14" fontId="54" fillId="0" borderId="13" xfId="0" applyNumberFormat="1" applyFont="1" applyBorder="1" applyAlignment="1">
      <alignment/>
    </xf>
    <xf numFmtId="0" fontId="52" fillId="34" borderId="13" xfId="0" applyFont="1" applyFill="1" applyBorder="1" applyAlignment="1">
      <alignment/>
    </xf>
    <xf numFmtId="8" fontId="52" fillId="34" borderId="13" xfId="0" applyNumberFormat="1" applyFont="1" applyFill="1" applyBorder="1" applyAlignment="1">
      <alignment/>
    </xf>
    <xf numFmtId="0" fontId="52" fillId="0" borderId="13" xfId="0" applyFont="1" applyBorder="1" applyAlignment="1">
      <alignment/>
    </xf>
    <xf numFmtId="8" fontId="52" fillId="0" borderId="13" xfId="0" applyNumberFormat="1" applyFont="1" applyBorder="1" applyAlignment="1">
      <alignment/>
    </xf>
    <xf numFmtId="8" fontId="2" fillId="34" borderId="13" xfId="0" applyNumberFormat="1" applyFont="1" applyFill="1" applyBorder="1" applyAlignment="1">
      <alignment/>
    </xf>
    <xf numFmtId="0" fontId="54" fillId="0" borderId="12" xfId="0" applyNumberFormat="1" applyFont="1" applyBorder="1" applyAlignment="1">
      <alignment horizontal="center" wrapText="1"/>
    </xf>
    <xf numFmtId="42" fontId="52" fillId="0" borderId="12" xfId="0" applyNumberFormat="1" applyFont="1" applyFill="1" applyBorder="1" applyAlignment="1">
      <alignment vertical="top" wrapText="1"/>
    </xf>
    <xf numFmtId="42" fontId="52" fillId="0" borderId="12" xfId="44" applyNumberFormat="1" applyFont="1" applyFill="1" applyBorder="1" applyAlignment="1">
      <alignment horizontal="center"/>
    </xf>
    <xf numFmtId="42" fontId="52" fillId="0" borderId="0" xfId="0" applyNumberFormat="1" applyFont="1" applyFill="1" applyAlignment="1">
      <alignment/>
    </xf>
    <xf numFmtId="0" fontId="54" fillId="0" borderId="22" xfId="0" applyFont="1" applyBorder="1" applyAlignment="1">
      <alignment/>
    </xf>
    <xf numFmtId="0" fontId="3" fillId="0" borderId="23" xfId="0" applyFont="1" applyBorder="1" applyAlignment="1">
      <alignment horizontal="left" wrapText="1"/>
    </xf>
    <xf numFmtId="0" fontId="54" fillId="0" borderId="24" xfId="0" applyFont="1" applyBorder="1" applyAlignment="1">
      <alignment vertical="top" wrapText="1"/>
    </xf>
    <xf numFmtId="173" fontId="3" fillId="0" borderId="24" xfId="44" applyNumberFormat="1" applyFont="1" applyBorder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2:E54" comment="" totalsRowShown="0">
  <autoFilter ref="B2:E54"/>
  <tableColumns count="4">
    <tableColumn id="12" name="Nominal "/>
    <tableColumn id="1" name="Actual"/>
    <tableColumn id="10" name=" Budget"/>
    <tableColumn id="13" name="EO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B23" comment="" totalsRowShown="0">
  <autoFilter ref="A2:B23"/>
  <tableColumns count="2">
    <tableColumn id="1" name="Actuals"/>
    <tableColumn id="10" name="  Budget 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B14" comment="" totalsRowShown="0">
  <autoFilter ref="A2:B14"/>
  <tableColumns count="2">
    <tableColumn id="1" name="Dept "/>
    <tableColumn id="10" name=" Budget 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85" name="Table986" displayName="Table986" ref="A2:B17" comment="" totalsRowShown="0">
  <autoFilter ref="A2:B17"/>
  <tableColumns count="2">
    <tableColumn id="1" name="Dept"/>
    <tableColumn id="10" name="Budget5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A2:B14" comment="" totalsRowShown="0">
  <autoFilter ref="A2:B14"/>
  <tableColumns count="2">
    <tableColumn id="1" name="Dept "/>
    <tableColumn id="10" name=" Budget 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2:B16" comment="" totalsRowShown="0">
  <autoFilter ref="A2:B16"/>
  <tableColumns count="2">
    <tableColumn id="1" name="Actuals"/>
    <tableColumn id="10" name="Budget  20/21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20" name="Table20" displayName="Table20" ref="A3:C27" comment="" totalsRowShown="0">
  <autoFilter ref="A3:C27"/>
  <tableColumns count="3">
    <tableColumn id="1" name="Committee"/>
    <tableColumn id="2" name="2019/20"/>
    <tableColumn id="3" name="2020/2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6">
      <selection activeCell="A36" sqref="A1:IV16384"/>
    </sheetView>
  </sheetViews>
  <sheetFormatPr defaultColWidth="14.57421875" defaultRowHeight="16.5" customHeight="1"/>
  <cols>
    <col min="1" max="1" width="9.8515625" style="1" customWidth="1"/>
    <col min="2" max="2" width="11.421875" style="162" customWidth="1"/>
    <col min="3" max="3" width="35.421875" style="71" bestFit="1" customWidth="1"/>
    <col min="4" max="4" width="13.57421875" style="71" bestFit="1" customWidth="1"/>
    <col min="5" max="5" width="12.00390625" style="71" bestFit="1" customWidth="1"/>
    <col min="6" max="6" width="12.28125" style="63" bestFit="1" customWidth="1"/>
    <col min="7" max="7" width="15.8515625" style="64" bestFit="1" customWidth="1"/>
    <col min="8" max="10" width="13.7109375" style="65" bestFit="1" customWidth="1"/>
    <col min="11" max="11" width="15.00390625" style="66" bestFit="1" customWidth="1"/>
    <col min="12" max="12" width="15.57421875" style="1" bestFit="1" customWidth="1"/>
    <col min="13" max="16384" width="14.57421875" style="1" customWidth="1"/>
  </cols>
  <sheetData>
    <row r="1" spans="2:11" ht="16.5" customHeight="1">
      <c r="B1" s="198" t="s">
        <v>97</v>
      </c>
      <c r="C1" s="198"/>
      <c r="D1" s="198"/>
      <c r="E1" s="198"/>
      <c r="F1" s="198"/>
      <c r="G1" s="198"/>
      <c r="H1" s="53"/>
      <c r="I1" s="53"/>
      <c r="J1" s="53"/>
      <c r="K1" s="54"/>
    </row>
    <row r="2" spans="1:11" ht="16.5" customHeight="1">
      <c r="A2" s="134" t="s">
        <v>132</v>
      </c>
      <c r="B2" s="158" t="s">
        <v>135</v>
      </c>
      <c r="C2" s="55" t="s">
        <v>28</v>
      </c>
      <c r="D2" s="171" t="s">
        <v>121</v>
      </c>
      <c r="E2" s="172" t="s">
        <v>139</v>
      </c>
      <c r="F2" s="1"/>
      <c r="G2" s="1"/>
      <c r="H2" s="1"/>
      <c r="I2" s="1"/>
      <c r="J2" s="1"/>
      <c r="K2" s="1"/>
    </row>
    <row r="3" spans="1:11" ht="16.5" customHeight="1">
      <c r="A3" s="155">
        <v>501</v>
      </c>
      <c r="B3" s="157">
        <v>5101</v>
      </c>
      <c r="C3" s="50" t="s">
        <v>23</v>
      </c>
      <c r="D3" s="120">
        <v>215100</v>
      </c>
      <c r="E3" s="57"/>
      <c r="F3" s="1"/>
      <c r="G3" s="1"/>
      <c r="H3" s="1"/>
      <c r="I3" s="1"/>
      <c r="J3" s="1"/>
      <c r="K3" s="1"/>
    </row>
    <row r="4" spans="1:11" ht="16.5" customHeight="1">
      <c r="A4" s="167">
        <v>501</v>
      </c>
      <c r="B4" s="159">
        <v>5101</v>
      </c>
      <c r="C4" s="56" t="s">
        <v>0</v>
      </c>
      <c r="D4" s="58">
        <v>40240</v>
      </c>
      <c r="E4" s="57"/>
      <c r="F4" s="1"/>
      <c r="G4" s="1"/>
      <c r="H4" s="1"/>
      <c r="I4" s="1"/>
      <c r="J4" s="1"/>
      <c r="K4" s="1"/>
    </row>
    <row r="5" spans="1:11" ht="16.5" customHeight="1">
      <c r="A5" s="155">
        <v>501</v>
      </c>
      <c r="B5" s="159">
        <v>5102</v>
      </c>
      <c r="C5" s="56" t="s">
        <v>34</v>
      </c>
      <c r="D5" s="58">
        <v>220</v>
      </c>
      <c r="E5" s="57"/>
      <c r="F5" s="1"/>
      <c r="G5" s="1"/>
      <c r="H5" s="1"/>
      <c r="I5" s="1"/>
      <c r="J5" s="1"/>
      <c r="K5" s="1"/>
    </row>
    <row r="6" spans="1:11" ht="16.5" customHeight="1">
      <c r="A6" s="167"/>
      <c r="B6" s="159"/>
      <c r="C6" s="50" t="s">
        <v>1</v>
      </c>
      <c r="D6" s="166">
        <f>SUM(D3:D5)</f>
        <v>255560</v>
      </c>
      <c r="E6" s="57"/>
      <c r="F6" s="1"/>
      <c r="G6" s="1"/>
      <c r="H6" s="1"/>
      <c r="I6" s="1"/>
      <c r="J6" s="1"/>
      <c r="K6" s="1"/>
    </row>
    <row r="7" spans="1:11" ht="16.5" customHeight="1">
      <c r="A7" s="155">
        <v>501</v>
      </c>
      <c r="B7" s="159"/>
      <c r="C7" s="50" t="s">
        <v>2</v>
      </c>
      <c r="D7" s="58"/>
      <c r="E7" s="57"/>
      <c r="F7" s="1"/>
      <c r="G7" s="1"/>
      <c r="H7" s="1"/>
      <c r="I7" s="1"/>
      <c r="J7" s="1"/>
      <c r="K7" s="1"/>
    </row>
    <row r="8" spans="1:11" ht="16.5" customHeight="1">
      <c r="A8" s="167">
        <v>501</v>
      </c>
      <c r="B8" s="159">
        <v>5103</v>
      </c>
      <c r="C8" s="56" t="s">
        <v>116</v>
      </c>
      <c r="D8" s="58">
        <v>1381</v>
      </c>
      <c r="E8" s="57"/>
      <c r="F8" s="1"/>
      <c r="G8" s="1"/>
      <c r="H8" s="1"/>
      <c r="I8" s="1"/>
      <c r="J8" s="1"/>
      <c r="K8" s="1"/>
    </row>
    <row r="9" spans="1:11" ht="16.5" customHeight="1">
      <c r="A9" s="155">
        <v>501</v>
      </c>
      <c r="B9" s="159">
        <v>5103</v>
      </c>
      <c r="C9" s="56" t="s">
        <v>91</v>
      </c>
      <c r="D9" s="58">
        <v>445</v>
      </c>
      <c r="E9" s="57"/>
      <c r="F9" s="1"/>
      <c r="G9" s="1"/>
      <c r="H9" s="1"/>
      <c r="I9" s="1"/>
      <c r="J9" s="1"/>
      <c r="K9" s="1"/>
    </row>
    <row r="10" spans="1:11" ht="16.5" customHeight="1">
      <c r="A10" s="167">
        <v>501</v>
      </c>
      <c r="B10" s="159">
        <v>5104</v>
      </c>
      <c r="C10" s="56" t="s">
        <v>3</v>
      </c>
      <c r="D10" s="58">
        <v>2950</v>
      </c>
      <c r="E10" s="57"/>
      <c r="F10" s="1"/>
      <c r="G10" s="1"/>
      <c r="H10" s="1"/>
      <c r="I10" s="1"/>
      <c r="J10" s="1"/>
      <c r="K10" s="1"/>
    </row>
    <row r="11" spans="1:11" ht="16.5" customHeight="1">
      <c r="A11" s="155">
        <v>501</v>
      </c>
      <c r="B11" s="159">
        <v>5106</v>
      </c>
      <c r="C11" s="56" t="s">
        <v>4</v>
      </c>
      <c r="D11" s="58">
        <v>1470</v>
      </c>
      <c r="E11" s="57"/>
      <c r="F11" s="1"/>
      <c r="G11" s="1"/>
      <c r="H11" s="1"/>
      <c r="I11" s="1"/>
      <c r="J11" s="1"/>
      <c r="K11" s="1"/>
    </row>
    <row r="12" spans="1:5" s="60" customFormat="1" ht="16.5" customHeight="1">
      <c r="A12" s="167">
        <v>501</v>
      </c>
      <c r="B12" s="159">
        <v>5107</v>
      </c>
      <c r="C12" s="59" t="s">
        <v>5</v>
      </c>
      <c r="D12" s="58">
        <v>735</v>
      </c>
      <c r="E12" s="57"/>
    </row>
    <row r="13" spans="1:11" ht="16.5" customHeight="1">
      <c r="A13" s="155">
        <v>501</v>
      </c>
      <c r="B13" s="159">
        <v>5109</v>
      </c>
      <c r="C13" s="56" t="s">
        <v>6</v>
      </c>
      <c r="D13" s="58">
        <v>11394</v>
      </c>
      <c r="E13" s="57"/>
      <c r="F13" s="1"/>
      <c r="G13" s="1"/>
      <c r="H13" s="1"/>
      <c r="I13" s="1"/>
      <c r="J13" s="1"/>
      <c r="K13" s="1"/>
    </row>
    <row r="14" spans="1:11" ht="16.5" customHeight="1">
      <c r="A14" s="167">
        <v>501</v>
      </c>
      <c r="B14" s="159">
        <v>5110</v>
      </c>
      <c r="C14" s="56" t="s">
        <v>120</v>
      </c>
      <c r="D14" s="58">
        <v>50</v>
      </c>
      <c r="E14" s="57"/>
      <c r="F14" s="1"/>
      <c r="G14" s="1"/>
      <c r="H14" s="1"/>
      <c r="I14" s="1"/>
      <c r="J14" s="1"/>
      <c r="K14" s="1"/>
    </row>
    <row r="15" spans="1:11" ht="16.5" customHeight="1">
      <c r="A15" s="155">
        <v>501</v>
      </c>
      <c r="B15" s="159">
        <v>5111</v>
      </c>
      <c r="C15" s="56" t="s">
        <v>8</v>
      </c>
      <c r="D15" s="58">
        <v>1000</v>
      </c>
      <c r="E15" s="57"/>
      <c r="F15" s="1"/>
      <c r="G15" s="1"/>
      <c r="H15" s="1"/>
      <c r="I15" s="1"/>
      <c r="J15" s="1"/>
      <c r="K15" s="1"/>
    </row>
    <row r="16" spans="1:11" ht="16.5" customHeight="1">
      <c r="A16" s="167">
        <v>501</v>
      </c>
      <c r="B16" s="159">
        <v>5112</v>
      </c>
      <c r="C16" s="56" t="s">
        <v>9</v>
      </c>
      <c r="D16" s="58">
        <v>525</v>
      </c>
      <c r="E16" s="57"/>
      <c r="F16" s="1"/>
      <c r="G16" s="1"/>
      <c r="H16" s="1"/>
      <c r="I16" s="1"/>
      <c r="J16" s="1"/>
      <c r="K16" s="1"/>
    </row>
    <row r="17" spans="1:11" ht="16.5" customHeight="1">
      <c r="A17" s="155">
        <v>501</v>
      </c>
      <c r="B17" s="159">
        <v>5113</v>
      </c>
      <c r="C17" s="56" t="s">
        <v>89</v>
      </c>
      <c r="D17" s="58">
        <v>6300</v>
      </c>
      <c r="E17" s="57"/>
      <c r="F17" s="1"/>
      <c r="G17" s="1"/>
      <c r="H17" s="1"/>
      <c r="I17" s="1"/>
      <c r="J17" s="1"/>
      <c r="K17" s="1"/>
    </row>
    <row r="18" spans="1:11" ht="16.5" customHeight="1">
      <c r="A18" s="167">
        <v>501</v>
      </c>
      <c r="B18" s="159">
        <v>5143</v>
      </c>
      <c r="C18" s="56" t="s">
        <v>90</v>
      </c>
      <c r="D18" s="58">
        <v>2000</v>
      </c>
      <c r="E18" s="57"/>
      <c r="F18" s="1"/>
      <c r="G18" s="1"/>
      <c r="H18" s="1"/>
      <c r="I18" s="1"/>
      <c r="J18" s="1"/>
      <c r="K18" s="1"/>
    </row>
    <row r="19" spans="1:11" ht="16.5" customHeight="1">
      <c r="A19" s="155">
        <v>501</v>
      </c>
      <c r="B19" s="159">
        <v>5114</v>
      </c>
      <c r="C19" s="56" t="s">
        <v>31</v>
      </c>
      <c r="D19" s="58">
        <v>350</v>
      </c>
      <c r="E19" s="57" t="s">
        <v>138</v>
      </c>
      <c r="F19" s="1"/>
      <c r="G19" s="1"/>
      <c r="H19" s="1"/>
      <c r="I19" s="1"/>
      <c r="J19" s="1"/>
      <c r="K19" s="1"/>
    </row>
    <row r="20" spans="1:11" ht="16.5" customHeight="1">
      <c r="A20" s="167">
        <v>501</v>
      </c>
      <c r="B20" s="159">
        <v>5115</v>
      </c>
      <c r="C20" s="56" t="s">
        <v>10</v>
      </c>
      <c r="D20" s="58">
        <v>1750</v>
      </c>
      <c r="E20" s="57"/>
      <c r="F20" s="1"/>
      <c r="G20" s="1"/>
      <c r="H20" s="1"/>
      <c r="I20" s="1"/>
      <c r="J20" s="1"/>
      <c r="K20" s="1"/>
    </row>
    <row r="21" spans="1:11" ht="16.5" customHeight="1">
      <c r="A21" s="155">
        <v>501</v>
      </c>
      <c r="B21" s="159">
        <v>5116</v>
      </c>
      <c r="C21" s="56" t="s">
        <v>11</v>
      </c>
      <c r="D21" s="58">
        <v>2000</v>
      </c>
      <c r="E21" s="57" t="s">
        <v>140</v>
      </c>
      <c r="F21" s="1"/>
      <c r="G21" s="1"/>
      <c r="H21" s="1"/>
      <c r="I21" s="1"/>
      <c r="J21" s="1"/>
      <c r="K21" s="1"/>
    </row>
    <row r="22" spans="1:11" ht="16.5" customHeight="1">
      <c r="A22" s="167">
        <v>501</v>
      </c>
      <c r="B22" s="159">
        <v>5119</v>
      </c>
      <c r="C22" s="56" t="s">
        <v>12</v>
      </c>
      <c r="D22" s="58">
        <v>3800</v>
      </c>
      <c r="E22" s="57"/>
      <c r="F22" s="1"/>
      <c r="G22" s="1"/>
      <c r="H22" s="1"/>
      <c r="I22" s="1"/>
      <c r="J22" s="1"/>
      <c r="K22" s="1"/>
    </row>
    <row r="23" spans="1:11" ht="16.5" customHeight="1">
      <c r="A23" s="155">
        <v>501</v>
      </c>
      <c r="B23" s="159">
        <v>5121</v>
      </c>
      <c r="C23" s="56" t="s">
        <v>13</v>
      </c>
      <c r="D23" s="58">
        <v>390</v>
      </c>
      <c r="E23" s="57"/>
      <c r="F23" s="1"/>
      <c r="G23" s="1"/>
      <c r="H23" s="1"/>
      <c r="I23" s="1"/>
      <c r="J23" s="1"/>
      <c r="K23" s="1"/>
    </row>
    <row r="24" spans="1:11" ht="16.5" customHeight="1">
      <c r="A24" s="167">
        <v>501</v>
      </c>
      <c r="B24" s="159">
        <v>5124</v>
      </c>
      <c r="C24" s="56" t="s">
        <v>136</v>
      </c>
      <c r="D24" s="58">
        <v>775</v>
      </c>
      <c r="E24" s="57"/>
      <c r="F24" s="1"/>
      <c r="G24" s="1"/>
      <c r="H24" s="1"/>
      <c r="I24" s="1"/>
      <c r="J24" s="1"/>
      <c r="K24" s="1"/>
    </row>
    <row r="25" spans="1:11" ht="16.5" customHeight="1">
      <c r="A25" s="155">
        <v>501</v>
      </c>
      <c r="B25" s="159">
        <v>5127</v>
      </c>
      <c r="C25" s="56" t="s">
        <v>27</v>
      </c>
      <c r="D25" s="58">
        <v>735</v>
      </c>
      <c r="E25" s="57"/>
      <c r="F25" s="1"/>
      <c r="G25" s="1"/>
      <c r="H25" s="1"/>
      <c r="I25" s="1"/>
      <c r="J25" s="1"/>
      <c r="K25" s="1"/>
    </row>
    <row r="26" spans="1:11" ht="16.5" customHeight="1">
      <c r="A26" s="167">
        <v>501</v>
      </c>
      <c r="B26" s="159">
        <v>5128</v>
      </c>
      <c r="C26" s="56" t="s">
        <v>115</v>
      </c>
      <c r="D26" s="58">
        <v>4216</v>
      </c>
      <c r="E26" s="57"/>
      <c r="F26" s="1"/>
      <c r="G26" s="1"/>
      <c r="H26" s="1"/>
      <c r="I26" s="1"/>
      <c r="J26" s="1"/>
      <c r="K26" s="1"/>
    </row>
    <row r="27" spans="1:11" ht="16.5" customHeight="1">
      <c r="A27" s="155">
        <v>501</v>
      </c>
      <c r="B27" s="159">
        <v>5129</v>
      </c>
      <c r="C27" s="56" t="s">
        <v>14</v>
      </c>
      <c r="D27" s="58">
        <v>7110</v>
      </c>
      <c r="E27" s="57"/>
      <c r="F27" s="1"/>
      <c r="G27" s="1"/>
      <c r="H27" s="1"/>
      <c r="I27" s="1"/>
      <c r="J27" s="1"/>
      <c r="K27" s="1"/>
    </row>
    <row r="28" spans="1:11" ht="16.5" customHeight="1">
      <c r="A28" s="167">
        <v>501</v>
      </c>
      <c r="B28" s="159">
        <v>5132</v>
      </c>
      <c r="C28" s="56" t="s">
        <v>15</v>
      </c>
      <c r="D28" s="58">
        <v>2700</v>
      </c>
      <c r="E28" s="57"/>
      <c r="F28" s="1"/>
      <c r="G28" s="1"/>
      <c r="H28" s="1"/>
      <c r="I28" s="1"/>
      <c r="J28" s="1"/>
      <c r="K28" s="1"/>
    </row>
    <row r="29" spans="1:11" ht="16.5" customHeight="1">
      <c r="A29" s="155">
        <v>501</v>
      </c>
      <c r="B29" s="159">
        <v>5142</v>
      </c>
      <c r="C29" s="56" t="s">
        <v>16</v>
      </c>
      <c r="D29" s="58">
        <v>330</v>
      </c>
      <c r="E29" s="57"/>
      <c r="F29" s="1"/>
      <c r="G29" s="1"/>
      <c r="H29" s="1"/>
      <c r="I29" s="1"/>
      <c r="J29" s="1"/>
      <c r="K29" s="1"/>
    </row>
    <row r="30" spans="1:11" ht="16.5" customHeight="1">
      <c r="A30" s="167">
        <v>501</v>
      </c>
      <c r="B30" s="159">
        <v>5120</v>
      </c>
      <c r="C30" s="56" t="s">
        <v>33</v>
      </c>
      <c r="D30" s="58">
        <v>190</v>
      </c>
      <c r="E30" s="57"/>
      <c r="F30" s="1"/>
      <c r="G30" s="1"/>
      <c r="H30" s="1"/>
      <c r="I30" s="1"/>
      <c r="J30" s="1"/>
      <c r="K30" s="1"/>
    </row>
    <row r="31" spans="1:11" ht="16.5" customHeight="1">
      <c r="A31" s="155">
        <v>603</v>
      </c>
      <c r="B31" s="159">
        <v>5203</v>
      </c>
      <c r="C31" s="56" t="s">
        <v>30</v>
      </c>
      <c r="D31" s="58">
        <v>25000</v>
      </c>
      <c r="E31" s="57"/>
      <c r="F31" s="1"/>
      <c r="G31" s="1"/>
      <c r="H31" s="1"/>
      <c r="I31" s="1"/>
      <c r="J31" s="1"/>
      <c r="K31" s="1"/>
    </row>
    <row r="32" spans="1:5" s="3" customFormat="1" ht="16.5" customHeight="1">
      <c r="A32" s="134"/>
      <c r="B32" s="160"/>
      <c r="C32" s="50" t="s">
        <v>24</v>
      </c>
      <c r="D32" s="52">
        <f>SUM(D8:D31)</f>
        <v>77596</v>
      </c>
      <c r="E32" s="57"/>
    </row>
    <row r="33" spans="1:11" ht="16.5" customHeight="1">
      <c r="A33" s="155"/>
      <c r="B33" s="159"/>
      <c r="C33" s="61" t="s">
        <v>22</v>
      </c>
      <c r="D33" s="58"/>
      <c r="E33" s="57"/>
      <c r="F33" s="1"/>
      <c r="G33" s="1"/>
      <c r="H33" s="1"/>
      <c r="I33" s="1"/>
      <c r="J33" s="1"/>
      <c r="K33" s="1"/>
    </row>
    <row r="34" spans="1:11" ht="16.5" customHeight="1">
      <c r="A34" s="119">
        <v>501</v>
      </c>
      <c r="B34" s="159">
        <v>5181</v>
      </c>
      <c r="C34" s="62" t="s">
        <v>29</v>
      </c>
      <c r="D34" s="173">
        <v>0</v>
      </c>
      <c r="E34" s="57"/>
      <c r="F34" s="1"/>
      <c r="G34" s="1"/>
      <c r="H34" s="1"/>
      <c r="I34" s="1"/>
      <c r="J34" s="1"/>
      <c r="K34" s="1"/>
    </row>
    <row r="35" spans="1:11" ht="16.5" customHeight="1">
      <c r="A35" s="155">
        <v>501</v>
      </c>
      <c r="B35" s="159">
        <v>5196</v>
      </c>
      <c r="C35" s="56" t="s">
        <v>17</v>
      </c>
      <c r="D35" s="58">
        <v>1000</v>
      </c>
      <c r="E35" s="57"/>
      <c r="F35" s="1"/>
      <c r="G35" s="1"/>
      <c r="H35" s="1"/>
      <c r="I35" s="1"/>
      <c r="J35" s="1"/>
      <c r="K35" s="1"/>
    </row>
    <row r="36" spans="1:5" s="170" customFormat="1" ht="16.5" customHeight="1">
      <c r="A36" s="167">
        <v>501</v>
      </c>
      <c r="B36" s="168">
        <v>5182</v>
      </c>
      <c r="C36" s="169" t="s">
        <v>137</v>
      </c>
      <c r="D36" s="174"/>
      <c r="E36" s="175" t="s">
        <v>138</v>
      </c>
    </row>
    <row r="37" spans="1:11" ht="16.5" customHeight="1">
      <c r="A37" s="155">
        <v>501</v>
      </c>
      <c r="B37" s="159">
        <v>5176</v>
      </c>
      <c r="C37" s="56" t="s">
        <v>141</v>
      </c>
      <c r="D37" s="58">
        <v>409432</v>
      </c>
      <c r="E37" s="57"/>
      <c r="F37" s="1"/>
      <c r="G37" s="1"/>
      <c r="H37" s="1"/>
      <c r="I37" s="1"/>
      <c r="J37" s="1"/>
      <c r="K37" s="1"/>
    </row>
    <row r="38" spans="1:11" ht="16.5" customHeight="1">
      <c r="A38" s="119"/>
      <c r="B38" s="159"/>
      <c r="C38" s="56" t="s">
        <v>18</v>
      </c>
      <c r="D38" s="176">
        <v>1000</v>
      </c>
      <c r="E38" s="57"/>
      <c r="F38" s="1"/>
      <c r="G38" s="1"/>
      <c r="H38" s="1"/>
      <c r="I38" s="1"/>
      <c r="J38" s="1"/>
      <c r="K38" s="1"/>
    </row>
    <row r="39" spans="1:5" s="3" customFormat="1" ht="16.5" customHeight="1">
      <c r="A39" s="156"/>
      <c r="B39" s="160"/>
      <c r="C39" s="50" t="s">
        <v>19</v>
      </c>
      <c r="D39" s="52">
        <f>D32-D38</f>
        <v>76596</v>
      </c>
      <c r="E39" s="57"/>
    </row>
    <row r="40" spans="1:5" s="3" customFormat="1" ht="16.5" customHeight="1">
      <c r="A40" s="134"/>
      <c r="B40" s="160"/>
      <c r="C40" s="50" t="s">
        <v>32</v>
      </c>
      <c r="D40" s="52">
        <f>(D39+D6)</f>
        <v>332156</v>
      </c>
      <c r="E40" s="57"/>
    </row>
    <row r="41" spans="1:5" s="3" customFormat="1" ht="16.5" customHeight="1">
      <c r="A41" s="156"/>
      <c r="B41" s="160"/>
      <c r="C41" s="50"/>
      <c r="D41" s="52"/>
      <c r="E41" s="57"/>
    </row>
    <row r="42" spans="1:5" s="3" customFormat="1" ht="16.5" customHeight="1">
      <c r="A42" s="134"/>
      <c r="B42" s="160"/>
      <c r="C42" s="50"/>
      <c r="D42" s="52"/>
      <c r="E42" s="57"/>
    </row>
    <row r="43" spans="1:5" s="3" customFormat="1" ht="16.5" customHeight="1">
      <c r="A43" s="156"/>
      <c r="B43" s="160"/>
      <c r="C43" s="50"/>
      <c r="D43" s="52"/>
      <c r="E43" s="57"/>
    </row>
    <row r="44" spans="1:11" ht="16.5" customHeight="1">
      <c r="A44" s="119">
        <v>503</v>
      </c>
      <c r="B44" s="159"/>
      <c r="C44" s="50" t="s">
        <v>25</v>
      </c>
      <c r="D44" s="58"/>
      <c r="E44" s="57"/>
      <c r="F44" s="1"/>
      <c r="G44" s="1"/>
      <c r="H44" s="1"/>
      <c r="I44" s="1"/>
      <c r="J44" s="1"/>
      <c r="K44" s="1"/>
    </row>
    <row r="45" spans="1:11" ht="16.5" customHeight="1">
      <c r="A45" s="155">
        <v>503</v>
      </c>
      <c r="B45" s="159"/>
      <c r="C45" s="56" t="s">
        <v>26</v>
      </c>
      <c r="D45" s="58">
        <v>1100</v>
      </c>
      <c r="E45" s="57"/>
      <c r="F45" s="1"/>
      <c r="G45" s="1"/>
      <c r="H45" s="1"/>
      <c r="I45" s="1"/>
      <c r="J45" s="1"/>
      <c r="K45" s="1"/>
    </row>
    <row r="46" spans="1:11" ht="16.5" customHeight="1">
      <c r="A46" s="119">
        <v>503</v>
      </c>
      <c r="B46" s="159"/>
      <c r="C46" s="56" t="s">
        <v>117</v>
      </c>
      <c r="D46" s="58">
        <v>6000</v>
      </c>
      <c r="E46" s="57"/>
      <c r="F46" s="1"/>
      <c r="G46" s="1"/>
      <c r="H46" s="1"/>
      <c r="I46" s="1"/>
      <c r="J46" s="1"/>
      <c r="K46" s="1"/>
    </row>
    <row r="47" spans="1:11" ht="16.5" customHeight="1">
      <c r="A47" s="155">
        <v>503</v>
      </c>
      <c r="B47" s="159"/>
      <c r="C47" s="56" t="s">
        <v>118</v>
      </c>
      <c r="D47" s="58">
        <v>6000</v>
      </c>
      <c r="E47" s="57"/>
      <c r="F47" s="1"/>
      <c r="G47" s="1"/>
      <c r="H47" s="1"/>
      <c r="I47" s="1"/>
      <c r="J47" s="1"/>
      <c r="K47" s="1"/>
    </row>
    <row r="48" spans="1:11" ht="16.5" customHeight="1">
      <c r="A48" s="119">
        <v>503</v>
      </c>
      <c r="B48" s="159"/>
      <c r="C48" s="56" t="s">
        <v>119</v>
      </c>
      <c r="D48" s="58">
        <v>3000</v>
      </c>
      <c r="E48" s="57"/>
      <c r="F48" s="1"/>
      <c r="G48" s="1"/>
      <c r="H48" s="1"/>
      <c r="I48" s="1"/>
      <c r="J48" s="1"/>
      <c r="K48" s="1"/>
    </row>
    <row r="49" spans="1:11" ht="16.5" customHeight="1">
      <c r="A49" s="155"/>
      <c r="B49" s="159"/>
      <c r="C49" s="56" t="s">
        <v>25</v>
      </c>
      <c r="D49" s="177">
        <v>2500</v>
      </c>
      <c r="E49" s="57"/>
      <c r="F49" s="1"/>
      <c r="G49" s="1"/>
      <c r="H49" s="1"/>
      <c r="I49" s="1"/>
      <c r="J49" s="1"/>
      <c r="K49" s="1"/>
    </row>
    <row r="50" spans="1:11" ht="16.5" customHeight="1">
      <c r="A50" s="119"/>
      <c r="B50" s="160"/>
      <c r="C50" s="50" t="s">
        <v>20</v>
      </c>
      <c r="D50" s="52">
        <f>SUM(D44:D49)</f>
        <v>18600</v>
      </c>
      <c r="E50" s="57"/>
      <c r="F50" s="1"/>
      <c r="G50" s="1"/>
      <c r="H50" s="1"/>
      <c r="I50" s="1"/>
      <c r="J50" s="1"/>
      <c r="K50" s="1"/>
    </row>
    <row r="51" spans="1:11" ht="16.5" customHeight="1">
      <c r="A51" s="155"/>
      <c r="B51" s="161"/>
      <c r="C51" s="51"/>
      <c r="D51" s="52"/>
      <c r="E51" s="57"/>
      <c r="F51" s="1"/>
      <c r="G51" s="1"/>
      <c r="H51" s="1"/>
      <c r="I51" s="1"/>
      <c r="J51" s="1"/>
      <c r="K51" s="1"/>
    </row>
    <row r="52" spans="1:11" ht="16.5" customHeight="1">
      <c r="A52" s="119"/>
      <c r="B52" s="161"/>
      <c r="C52" s="51"/>
      <c r="D52" s="52"/>
      <c r="E52" s="57"/>
      <c r="F52" s="1"/>
      <c r="G52" s="1"/>
      <c r="H52" s="1"/>
      <c r="I52" s="1"/>
      <c r="J52" s="1"/>
      <c r="K52" s="1"/>
    </row>
    <row r="53" spans="1:11" ht="16.5" customHeight="1">
      <c r="A53" s="179"/>
      <c r="B53" s="161"/>
      <c r="C53" s="51"/>
      <c r="D53" s="52"/>
      <c r="E53" s="57"/>
      <c r="F53" s="1"/>
      <c r="G53" s="1"/>
      <c r="H53" s="1"/>
      <c r="I53" s="1"/>
      <c r="J53" s="1"/>
      <c r="K53" s="1"/>
    </row>
    <row r="54" spans="1:5" s="3" customFormat="1" ht="16.5" customHeight="1">
      <c r="A54" s="134"/>
      <c r="B54" s="161"/>
      <c r="C54" s="51" t="s">
        <v>21</v>
      </c>
      <c r="D54" s="52">
        <f>SUM(D50+D32+D6-D38)</f>
        <v>350756</v>
      </c>
      <c r="E54" s="57"/>
    </row>
    <row r="55" spans="3:11" ht="16.5" customHeight="1">
      <c r="C55" s="2"/>
      <c r="D55" s="2"/>
      <c r="E55" s="2"/>
      <c r="F55" s="65"/>
      <c r="G55" s="66"/>
      <c r="H55" s="1"/>
      <c r="I55" s="1"/>
      <c r="J55" s="1"/>
      <c r="K55" s="1"/>
    </row>
    <row r="56" spans="3:11" ht="16.5" customHeight="1">
      <c r="C56" s="2"/>
      <c r="D56" s="2"/>
      <c r="E56" s="2"/>
      <c r="F56" s="65"/>
      <c r="G56" s="66"/>
      <c r="H56" s="1"/>
      <c r="I56" s="1"/>
      <c r="J56" s="1"/>
      <c r="K56" s="1"/>
    </row>
    <row r="57" spans="3:11" ht="16.5" customHeight="1">
      <c r="C57" s="2"/>
      <c r="D57" s="2"/>
      <c r="E57" s="2"/>
      <c r="F57" s="65"/>
      <c r="G57" s="66"/>
      <c r="H57" s="1"/>
      <c r="I57" s="1"/>
      <c r="J57" s="1"/>
      <c r="K57" s="1"/>
    </row>
    <row r="58" spans="2:11" ht="16.5" customHeight="1">
      <c r="B58" s="163"/>
      <c r="C58" s="67"/>
      <c r="D58" s="67"/>
      <c r="E58" s="67"/>
      <c r="F58" s="65"/>
      <c r="G58" s="66"/>
      <c r="H58" s="1"/>
      <c r="I58" s="1"/>
      <c r="J58" s="1"/>
      <c r="K58" s="1"/>
    </row>
    <row r="59" spans="2:11" ht="16.5" customHeight="1">
      <c r="B59" s="163"/>
      <c r="C59" s="67"/>
      <c r="D59" s="67"/>
      <c r="E59" s="67"/>
      <c r="F59" s="65"/>
      <c r="G59" s="66"/>
      <c r="H59" s="1"/>
      <c r="I59" s="1"/>
      <c r="J59" s="1"/>
      <c r="K59" s="1"/>
    </row>
    <row r="60" spans="2:11" ht="16.5" customHeight="1">
      <c r="B60" s="163"/>
      <c r="C60" s="67"/>
      <c r="D60" s="67"/>
      <c r="E60" s="67"/>
      <c r="F60" s="65"/>
      <c r="G60" s="66"/>
      <c r="H60" s="1"/>
      <c r="I60" s="1"/>
      <c r="J60" s="1"/>
      <c r="K60" s="1"/>
    </row>
    <row r="61" spans="3:11" ht="16.5" customHeight="1">
      <c r="C61" s="2"/>
      <c r="D61" s="2"/>
      <c r="E61" s="2"/>
      <c r="F61" s="65"/>
      <c r="G61" s="66"/>
      <c r="H61" s="1"/>
      <c r="I61" s="1"/>
      <c r="J61" s="1"/>
      <c r="K61" s="1"/>
    </row>
    <row r="62" spans="2:11" ht="16.5" customHeight="1">
      <c r="B62" s="164"/>
      <c r="C62" s="68"/>
      <c r="D62" s="68"/>
      <c r="E62" s="68"/>
      <c r="F62" s="65"/>
      <c r="G62" s="66"/>
      <c r="H62" s="1"/>
      <c r="I62" s="1"/>
      <c r="J62" s="1"/>
      <c r="K62" s="1"/>
    </row>
    <row r="63" spans="2:5" ht="16.5" customHeight="1">
      <c r="B63" s="165"/>
      <c r="C63" s="69"/>
      <c r="D63" s="69"/>
      <c r="E63" s="69"/>
    </row>
    <row r="64" spans="2:5" ht="16.5" customHeight="1">
      <c r="B64" s="163"/>
      <c r="C64" s="67"/>
      <c r="D64" s="67"/>
      <c r="E64" s="67"/>
    </row>
    <row r="65" spans="2:5" ht="16.5" customHeight="1">
      <c r="B65" s="163"/>
      <c r="C65" s="67"/>
      <c r="D65" s="67"/>
      <c r="E65" s="67"/>
    </row>
    <row r="66" spans="2:5" ht="16.5" customHeight="1">
      <c r="B66" s="163"/>
      <c r="C66" s="70"/>
      <c r="D66" s="70"/>
      <c r="E66" s="70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8">
      <selection activeCell="A8" sqref="A1:B16384"/>
    </sheetView>
  </sheetViews>
  <sheetFormatPr defaultColWidth="9.140625" defaultRowHeight="15"/>
  <cols>
    <col min="1" max="1" width="31.8515625" style="3" bestFit="1" customWidth="1"/>
    <col min="2" max="2" width="12.421875" style="3" customWidth="1"/>
    <col min="3" max="16384" width="8.7109375" style="3" customWidth="1"/>
  </cols>
  <sheetData>
    <row r="1" ht="15">
      <c r="A1" s="3" t="s">
        <v>122</v>
      </c>
    </row>
    <row r="2" spans="1:2" ht="15">
      <c r="A2" s="134" t="s">
        <v>35</v>
      </c>
      <c r="B2" s="178" t="s">
        <v>123</v>
      </c>
    </row>
    <row r="3" spans="1:2" s="1" customFormat="1" ht="15">
      <c r="A3" s="119" t="s">
        <v>36</v>
      </c>
      <c r="B3" s="180">
        <v>13710.09</v>
      </c>
    </row>
    <row r="4" spans="1:2" s="1" customFormat="1" ht="15">
      <c r="A4" s="1" t="s">
        <v>37</v>
      </c>
      <c r="B4" s="180">
        <v>2500</v>
      </c>
    </row>
    <row r="5" spans="1:2" ht="15">
      <c r="A5" s="181"/>
      <c r="B5" s="182">
        <f>SUBTOTAL(109,B3:B4)</f>
        <v>16210.09</v>
      </c>
    </row>
    <row r="6" spans="1:2" ht="15">
      <c r="A6" s="183"/>
      <c r="B6" s="184">
        <v>43922</v>
      </c>
    </row>
    <row r="7" spans="1:2" s="1" customFormat="1" ht="15">
      <c r="A7" s="185" t="s">
        <v>142</v>
      </c>
      <c r="B7" s="186">
        <v>11319</v>
      </c>
    </row>
    <row r="8" spans="1:2" ht="15">
      <c r="A8" s="187" t="s">
        <v>143</v>
      </c>
      <c r="B8" s="188">
        <v>9631.73</v>
      </c>
    </row>
    <row r="9" spans="1:2" s="1" customFormat="1" ht="15">
      <c r="A9" s="185" t="s">
        <v>144</v>
      </c>
      <c r="B9" s="186">
        <v>6010</v>
      </c>
    </row>
    <row r="10" spans="1:2" ht="15">
      <c r="A10" s="187" t="s">
        <v>145</v>
      </c>
      <c r="B10" s="188">
        <v>6810</v>
      </c>
    </row>
    <row r="11" spans="1:2" ht="15">
      <c r="A11" s="185" t="s">
        <v>146</v>
      </c>
      <c r="B11" s="189">
        <v>722</v>
      </c>
    </row>
    <row r="12" spans="1:2" ht="15">
      <c r="A12" s="187" t="s">
        <v>137</v>
      </c>
      <c r="B12" s="188">
        <v>425</v>
      </c>
    </row>
    <row r="13" spans="1:2" ht="15">
      <c r="A13" s="185" t="s">
        <v>147</v>
      </c>
      <c r="B13" s="186">
        <v>1180</v>
      </c>
    </row>
    <row r="14" spans="1:2" ht="15">
      <c r="A14" s="187" t="s">
        <v>148</v>
      </c>
      <c r="B14" s="188">
        <v>1070</v>
      </c>
    </row>
    <row r="15" spans="1:2" ht="15">
      <c r="A15" s="185" t="s">
        <v>149</v>
      </c>
      <c r="B15" s="186">
        <v>2650</v>
      </c>
    </row>
    <row r="16" spans="1:2" ht="15">
      <c r="A16" s="187" t="s">
        <v>150</v>
      </c>
      <c r="B16" s="188">
        <v>-1203.24</v>
      </c>
    </row>
    <row r="17" spans="1:2" ht="15">
      <c r="A17" s="185" t="s">
        <v>151</v>
      </c>
      <c r="B17" s="189">
        <v>277.91</v>
      </c>
    </row>
    <row r="18" spans="1:2" ht="15">
      <c r="A18" s="187" t="s">
        <v>152</v>
      </c>
      <c r="B18" s="188">
        <v>500</v>
      </c>
    </row>
    <row r="19" spans="1:2" ht="15">
      <c r="A19" s="185" t="s">
        <v>153</v>
      </c>
      <c r="B19" s="66">
        <v>1050</v>
      </c>
    </row>
    <row r="20" spans="1:2" ht="15">
      <c r="A20" s="187" t="s">
        <v>154</v>
      </c>
      <c r="B20" s="188">
        <v>200</v>
      </c>
    </row>
    <row r="21" spans="1:2" ht="15">
      <c r="A21" s="185" t="s">
        <v>155</v>
      </c>
      <c r="B21" s="186">
        <v>38140</v>
      </c>
    </row>
    <row r="22" spans="1:2" ht="15">
      <c r="A22" s="187" t="s">
        <v>156</v>
      </c>
      <c r="B22" s="188">
        <v>14469.48</v>
      </c>
    </row>
    <row r="23" spans="1:2" ht="15">
      <c r="A23" s="185" t="s">
        <v>157</v>
      </c>
      <c r="B23" s="186">
        <v>36295.66</v>
      </c>
    </row>
    <row r="24" spans="1:2" ht="15">
      <c r="A24" s="134"/>
      <c r="B24" s="134"/>
    </row>
    <row r="25" spans="1:2" ht="15">
      <c r="A25" s="137"/>
      <c r="B25" s="137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A1:B16384"/>
    </sheetView>
  </sheetViews>
  <sheetFormatPr defaultColWidth="9.140625" defaultRowHeight="15"/>
  <cols>
    <col min="1" max="1" width="30.8515625" style="72" customWidth="1"/>
    <col min="2" max="2" width="13.7109375" style="73" bestFit="1" customWidth="1"/>
    <col min="3" max="16384" width="9.140625" style="72" customWidth="1"/>
  </cols>
  <sheetData>
    <row r="1" spans="1:2" ht="15" customHeight="1">
      <c r="A1" s="76" t="s">
        <v>124</v>
      </c>
      <c r="B1" s="77"/>
    </row>
    <row r="2" spans="1:2" s="136" customFormat="1" ht="15">
      <c r="A2" s="83" t="s">
        <v>125</v>
      </c>
      <c r="B2" s="190" t="s">
        <v>113</v>
      </c>
    </row>
    <row r="3" spans="1:2" ht="15">
      <c r="A3" s="78" t="s">
        <v>39</v>
      </c>
      <c r="B3" s="79"/>
    </row>
    <row r="4" spans="1:2" ht="15">
      <c r="A4" s="80" t="s">
        <v>40</v>
      </c>
      <c r="B4" s="81">
        <v>3525</v>
      </c>
    </row>
    <row r="5" spans="1:2" ht="15">
      <c r="A5" s="80" t="s">
        <v>8</v>
      </c>
      <c r="B5" s="81">
        <v>400</v>
      </c>
    </row>
    <row r="6" spans="1:2" ht="15">
      <c r="A6" s="80" t="s">
        <v>7</v>
      </c>
      <c r="B6" s="81">
        <v>440</v>
      </c>
    </row>
    <row r="7" spans="1:2" ht="15">
      <c r="A7" s="80" t="s">
        <v>92</v>
      </c>
      <c r="B7" s="81">
        <v>1750</v>
      </c>
    </row>
    <row r="8" spans="1:2" ht="15">
      <c r="A8" s="78" t="s">
        <v>38</v>
      </c>
      <c r="B8" s="74">
        <f>SUM(B4:B7)</f>
        <v>6115</v>
      </c>
    </row>
    <row r="9" spans="1:2" s="75" customFormat="1" ht="15">
      <c r="A9" s="78" t="s">
        <v>22</v>
      </c>
      <c r="B9" s="82"/>
    </row>
    <row r="10" spans="1:2" ht="15">
      <c r="A10" s="80" t="s">
        <v>41</v>
      </c>
      <c r="B10" s="81">
        <v>5250</v>
      </c>
    </row>
    <row r="11" spans="1:2" ht="15" customHeight="1">
      <c r="A11" s="80" t="s">
        <v>42</v>
      </c>
      <c r="B11" s="81">
        <v>1000</v>
      </c>
    </row>
    <row r="12" spans="1:2" s="193" customFormat="1" ht="15" customHeight="1">
      <c r="A12" s="191" t="s">
        <v>158</v>
      </c>
      <c r="B12" s="192"/>
    </row>
    <row r="13" spans="1:2" ht="15">
      <c r="A13" s="78" t="s">
        <v>18</v>
      </c>
      <c r="B13" s="74">
        <f>SUM(B10:B11)</f>
        <v>6250</v>
      </c>
    </row>
    <row r="14" spans="1:2" ht="15">
      <c r="A14" s="78" t="s">
        <v>43</v>
      </c>
      <c r="B14" s="74">
        <f>SUM(B13-B8)</f>
        <v>135</v>
      </c>
    </row>
    <row r="20" ht="15">
      <c r="A20" s="75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" sqref="A1:B16384"/>
    </sheetView>
  </sheetViews>
  <sheetFormatPr defaultColWidth="9.140625" defaultRowHeight="15"/>
  <cols>
    <col min="1" max="1" width="34.421875" style="84" bestFit="1" customWidth="1"/>
    <col min="2" max="2" width="14.7109375" style="96" customWidth="1"/>
    <col min="3" max="3" width="9.28125" style="84" bestFit="1" customWidth="1"/>
    <col min="4" max="16384" width="9.140625" style="84" customWidth="1"/>
  </cols>
  <sheetData>
    <row r="1" spans="1:2" ht="15">
      <c r="A1" s="85" t="s">
        <v>99</v>
      </c>
      <c r="B1" s="85"/>
    </row>
    <row r="2" spans="1:4" ht="15">
      <c r="A2" s="87" t="s">
        <v>126</v>
      </c>
      <c r="B2" s="88" t="s">
        <v>113</v>
      </c>
      <c r="C2" s="89"/>
      <c r="D2" s="90"/>
    </row>
    <row r="3" spans="1:3" ht="15">
      <c r="A3" s="87" t="s">
        <v>100</v>
      </c>
      <c r="B3" s="87"/>
      <c r="C3" s="91"/>
    </row>
    <row r="4" spans="1:3" ht="15">
      <c r="A4" s="93" t="s">
        <v>101</v>
      </c>
      <c r="B4" s="116">
        <v>5500</v>
      </c>
      <c r="C4" s="91"/>
    </row>
    <row r="5" spans="1:3" ht="15">
      <c r="A5" s="95" t="s">
        <v>102</v>
      </c>
      <c r="B5" s="117">
        <v>5500</v>
      </c>
      <c r="C5" s="96"/>
    </row>
    <row r="6" spans="1:3" s="99" customFormat="1" ht="15">
      <c r="A6" s="97" t="s">
        <v>159</v>
      </c>
      <c r="B6" s="114">
        <v>1250</v>
      </c>
      <c r="C6" s="91"/>
    </row>
    <row r="7" spans="1:6" ht="15">
      <c r="A7" s="100" t="s">
        <v>103</v>
      </c>
      <c r="B7" s="115">
        <v>8695</v>
      </c>
      <c r="C7" s="96"/>
      <c r="D7" s="102"/>
      <c r="E7" s="102"/>
      <c r="F7" s="103"/>
    </row>
    <row r="8" spans="1:2" ht="15">
      <c r="A8" s="93" t="s">
        <v>104</v>
      </c>
      <c r="B8" s="116">
        <v>8295</v>
      </c>
    </row>
    <row r="9" spans="1:2" ht="15">
      <c r="A9" s="100" t="s">
        <v>105</v>
      </c>
      <c r="B9" s="115">
        <v>525</v>
      </c>
    </row>
    <row r="10" spans="1:2" ht="15">
      <c r="A10" s="93" t="s">
        <v>106</v>
      </c>
      <c r="B10" s="116">
        <v>265</v>
      </c>
    </row>
    <row r="11" spans="1:2" ht="15">
      <c r="A11" s="100" t="s">
        <v>107</v>
      </c>
      <c r="B11" s="115">
        <v>770</v>
      </c>
    </row>
    <row r="12" spans="1:2" ht="15">
      <c r="A12" s="97" t="s">
        <v>108</v>
      </c>
      <c r="B12" s="114">
        <v>660</v>
      </c>
    </row>
    <row r="13" spans="1:2" s="99" customFormat="1" ht="15">
      <c r="A13" s="100"/>
      <c r="B13" s="101">
        <f>SUM(B4:B12)</f>
        <v>31460</v>
      </c>
    </row>
    <row r="14" spans="1:2" ht="15">
      <c r="A14" s="104" t="s">
        <v>127</v>
      </c>
      <c r="B14" s="105"/>
    </row>
    <row r="15" spans="1:2" ht="15">
      <c r="A15" s="97" t="s">
        <v>109</v>
      </c>
      <c r="B15" s="114">
        <v>11000</v>
      </c>
    </row>
    <row r="16" spans="1:2" ht="15">
      <c r="A16" s="100" t="s">
        <v>110</v>
      </c>
      <c r="B16" s="115">
        <v>13100</v>
      </c>
    </row>
    <row r="17" spans="1:2" ht="15">
      <c r="A17" s="92" t="s">
        <v>111</v>
      </c>
      <c r="B17" s="98">
        <v>24100</v>
      </c>
    </row>
    <row r="18" spans="1:2" ht="15">
      <c r="A18" s="87"/>
      <c r="B18" s="101"/>
    </row>
    <row r="19" spans="1:3" ht="15">
      <c r="A19" s="106" t="s">
        <v>112</v>
      </c>
      <c r="B19" s="94">
        <f>B13-B17</f>
        <v>7360</v>
      </c>
      <c r="C19" s="90"/>
    </row>
    <row r="20" spans="1:3" ht="15">
      <c r="A20" s="107"/>
      <c r="B20" s="108"/>
      <c r="C20" s="90"/>
    </row>
    <row r="21" spans="1:2" s="99" customFormat="1" ht="15">
      <c r="A21" s="109"/>
      <c r="B21" s="108"/>
    </row>
    <row r="22" spans="1:2" ht="15">
      <c r="A22" s="110"/>
      <c r="B22" s="111"/>
    </row>
    <row r="23" spans="1:2" ht="15">
      <c r="A23" s="110"/>
      <c r="B23" s="111"/>
    </row>
    <row r="24" spans="1:2" ht="15">
      <c r="A24" s="110"/>
      <c r="B24" s="111"/>
    </row>
    <row r="25" spans="1:2" ht="15">
      <c r="A25" s="110"/>
      <c r="B25" s="111"/>
    </row>
    <row r="26" spans="1:2" ht="15">
      <c r="A26" s="110"/>
      <c r="B26" s="111"/>
    </row>
    <row r="27" spans="1:2" ht="13.5" customHeight="1">
      <c r="A27" s="110"/>
      <c r="B27" s="111"/>
    </row>
    <row r="28" spans="1:2" ht="15">
      <c r="A28" s="103"/>
      <c r="B28" s="112"/>
    </row>
    <row r="29" spans="1:2" ht="15">
      <c r="A29" s="103"/>
      <c r="B29" s="103"/>
    </row>
    <row r="30" spans="1:2" ht="15">
      <c r="A30" s="102"/>
      <c r="B30" s="103"/>
    </row>
    <row r="31" spans="1:2" ht="15">
      <c r="A31" s="102"/>
      <c r="B31" s="103"/>
    </row>
    <row r="32" spans="1:2" ht="15">
      <c r="A32" s="102"/>
      <c r="B32" s="103"/>
    </row>
    <row r="33" spans="1:2" ht="15">
      <c r="A33" s="102"/>
      <c r="B33" s="103"/>
    </row>
    <row r="34" spans="1:2" ht="15">
      <c r="A34" s="102"/>
      <c r="B34" s="103"/>
    </row>
    <row r="35" spans="1:2" ht="15">
      <c r="A35" s="102"/>
      <c r="B35" s="103"/>
    </row>
    <row r="36" spans="1:2" ht="15">
      <c r="A36" s="102"/>
      <c r="B36" s="103"/>
    </row>
    <row r="37" spans="1:2" ht="15">
      <c r="A37" s="113"/>
      <c r="B37" s="103"/>
    </row>
    <row r="38" ht="15">
      <c r="A38" s="102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6384"/>
    </sheetView>
  </sheetViews>
  <sheetFormatPr defaultColWidth="14.7109375" defaultRowHeight="15"/>
  <cols>
    <col min="1" max="1" width="38.8515625" style="72" customWidth="1"/>
    <col min="2" max="2" width="14.28125" style="118" bestFit="1" customWidth="1"/>
    <col min="3" max="16384" width="14.7109375" style="72" customWidth="1"/>
  </cols>
  <sheetData>
    <row r="1" spans="1:2" ht="15.75" thickBot="1">
      <c r="A1" s="129" t="s">
        <v>128</v>
      </c>
      <c r="B1" s="130"/>
    </row>
    <row r="2" spans="1:2" ht="15.75" thickBot="1">
      <c r="A2" s="131" t="s">
        <v>129</v>
      </c>
      <c r="B2" s="132" t="s">
        <v>94</v>
      </c>
    </row>
    <row r="3" spans="1:2" ht="15">
      <c r="A3" s="125" t="s">
        <v>44</v>
      </c>
      <c r="B3" s="123"/>
    </row>
    <row r="4" spans="1:2" ht="15">
      <c r="A4" s="126" t="s">
        <v>45</v>
      </c>
      <c r="B4" s="123">
        <v>1650</v>
      </c>
    </row>
    <row r="5" spans="1:2" ht="15">
      <c r="A5" s="126" t="s">
        <v>46</v>
      </c>
      <c r="B5" s="123">
        <v>2200</v>
      </c>
    </row>
    <row r="6" spans="1:2" ht="15">
      <c r="A6" s="126" t="s">
        <v>59</v>
      </c>
      <c r="B6" s="123">
        <v>5830</v>
      </c>
    </row>
    <row r="7" spans="1:2" ht="15">
      <c r="A7" s="126" t="s">
        <v>47</v>
      </c>
      <c r="B7" s="123">
        <v>500</v>
      </c>
    </row>
    <row r="8" spans="1:2" ht="15">
      <c r="A8" s="126" t="s">
        <v>48</v>
      </c>
      <c r="B8" s="123">
        <v>220</v>
      </c>
    </row>
    <row r="9" spans="1:2" ht="15.75" customHeight="1">
      <c r="A9" s="127" t="s">
        <v>60</v>
      </c>
      <c r="B9" s="123">
        <v>25</v>
      </c>
    </row>
    <row r="10" spans="1:2" ht="15">
      <c r="A10" s="125" t="s">
        <v>38</v>
      </c>
      <c r="B10" s="124">
        <f>SUM(B4:B9)</f>
        <v>10425</v>
      </c>
    </row>
    <row r="11" spans="1:2" ht="15">
      <c r="A11" s="126"/>
      <c r="B11" s="123"/>
    </row>
    <row r="12" spans="1:2" ht="15">
      <c r="A12" s="125" t="s">
        <v>130</v>
      </c>
      <c r="B12" s="123"/>
    </row>
    <row r="13" spans="1:2" ht="15">
      <c r="A13" s="126" t="s">
        <v>61</v>
      </c>
      <c r="B13" s="123">
        <v>4000</v>
      </c>
    </row>
    <row r="14" spans="1:2" ht="15">
      <c r="A14" s="125" t="s">
        <v>18</v>
      </c>
      <c r="B14" s="123">
        <v>4000</v>
      </c>
    </row>
    <row r="15" spans="1:2" ht="15">
      <c r="A15" s="125"/>
      <c r="B15" s="123"/>
    </row>
    <row r="16" spans="1:2" s="75" customFormat="1" ht="15">
      <c r="A16" s="125" t="s">
        <v>49</v>
      </c>
      <c r="B16" s="124">
        <f>SUM(B10-B14)</f>
        <v>6425</v>
      </c>
    </row>
    <row r="17" spans="1:2" ht="15.75" thickBot="1">
      <c r="A17" s="128"/>
      <c r="B17" s="122"/>
    </row>
  </sheetData>
  <sheetProtection/>
  <printOptions/>
  <pageMargins left="0.7" right="0.7" top="0.75" bottom="0.75" header="0.3" footer="0.3"/>
  <pageSetup horizontalDpi="600" verticalDpi="600" orientation="portrait" paperSize="8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" sqref="A1:B16384"/>
    </sheetView>
  </sheetViews>
  <sheetFormatPr defaultColWidth="9.140625" defaultRowHeight="15"/>
  <cols>
    <col min="1" max="1" width="41.140625" style="3" bestFit="1" customWidth="1"/>
    <col min="2" max="2" width="10.140625" style="84" customWidth="1"/>
    <col min="3" max="16384" width="9.140625" style="3" customWidth="1"/>
  </cols>
  <sheetData>
    <row r="1" spans="1:2" ht="15">
      <c r="A1" s="133" t="s">
        <v>131</v>
      </c>
      <c r="B1" s="133"/>
    </row>
    <row r="2" spans="1:2" ht="15">
      <c r="A2" s="134" t="s">
        <v>125</v>
      </c>
      <c r="B2" s="86" t="s">
        <v>113</v>
      </c>
    </row>
    <row r="3" spans="1:2" s="136" customFormat="1" ht="15">
      <c r="A3" s="83"/>
      <c r="B3" s="135"/>
    </row>
    <row r="4" spans="1:2" ht="15">
      <c r="A4" s="134" t="s">
        <v>44</v>
      </c>
      <c r="B4" s="121"/>
    </row>
    <row r="5" spans="1:2" ht="15">
      <c r="A5" s="119" t="s">
        <v>52</v>
      </c>
      <c r="B5" s="138">
        <v>215</v>
      </c>
    </row>
    <row r="6" spans="1:2" ht="15">
      <c r="A6" s="119" t="s">
        <v>53</v>
      </c>
      <c r="B6" s="138">
        <v>315</v>
      </c>
    </row>
    <row r="7" spans="1:2" ht="15">
      <c r="A7" s="119" t="s">
        <v>54</v>
      </c>
      <c r="B7" s="138">
        <v>1730</v>
      </c>
    </row>
    <row r="8" spans="1:2" ht="15">
      <c r="A8" s="119" t="s">
        <v>55</v>
      </c>
      <c r="B8" s="138">
        <v>700</v>
      </c>
    </row>
    <row r="9" spans="1:2" ht="15">
      <c r="A9" s="119" t="s">
        <v>56</v>
      </c>
      <c r="B9" s="138">
        <v>6015</v>
      </c>
    </row>
    <row r="10" spans="1:2" ht="15">
      <c r="A10" s="139" t="s">
        <v>57</v>
      </c>
      <c r="B10" s="140">
        <v>6395</v>
      </c>
    </row>
    <row r="11" spans="1:2" ht="15">
      <c r="A11" s="119" t="s">
        <v>58</v>
      </c>
      <c r="B11" s="140">
        <v>260</v>
      </c>
    </row>
    <row r="12" spans="1:2" ht="15">
      <c r="A12" s="119" t="s">
        <v>114</v>
      </c>
      <c r="B12" s="138">
        <v>900</v>
      </c>
    </row>
    <row r="13" spans="1:2" ht="15">
      <c r="A13" s="119"/>
      <c r="B13" s="120"/>
    </row>
    <row r="14" spans="1:2" ht="15">
      <c r="A14" s="134" t="s">
        <v>38</v>
      </c>
      <c r="B14" s="141">
        <v>16530</v>
      </c>
    </row>
  </sheetData>
  <sheetProtection/>
  <printOptions/>
  <pageMargins left="0.7" right="0.7" top="0.75" bottom="0.75" header="0.3" footer="0.3"/>
  <pageSetup horizontalDpi="600" verticalDpi="600" orientation="portrait" paperSize="8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37.28125" style="3" bestFit="1" customWidth="1"/>
    <col min="2" max="2" width="15.57421875" style="146" bestFit="1" customWidth="1"/>
    <col min="3" max="16384" width="9.140625" style="3" customWidth="1"/>
  </cols>
  <sheetData>
    <row r="1" ht="16.5" customHeight="1" thickBot="1">
      <c r="A1" s="3" t="s">
        <v>134</v>
      </c>
    </row>
    <row r="2" spans="1:2" ht="15">
      <c r="A2" s="194" t="s">
        <v>35</v>
      </c>
      <c r="B2" s="195" t="s">
        <v>96</v>
      </c>
    </row>
    <row r="3" spans="1:2" ht="15">
      <c r="A3" s="134" t="s">
        <v>39</v>
      </c>
      <c r="B3" s="147"/>
    </row>
    <row r="4" spans="1:2" ht="15">
      <c r="A4" s="143" t="s">
        <v>62</v>
      </c>
      <c r="B4" s="148">
        <v>300</v>
      </c>
    </row>
    <row r="5" spans="1:2" ht="14.25" customHeight="1">
      <c r="A5" s="143" t="s">
        <v>63</v>
      </c>
      <c r="B5" s="148">
        <v>150</v>
      </c>
    </row>
    <row r="6" spans="1:2" ht="15">
      <c r="A6" s="143" t="s">
        <v>64</v>
      </c>
      <c r="B6" s="148">
        <v>85</v>
      </c>
    </row>
    <row r="7" spans="1:4" s="49" customFormat="1" ht="15">
      <c r="A7" s="144" t="s">
        <v>65</v>
      </c>
      <c r="B7" s="149">
        <v>3500</v>
      </c>
      <c r="C7" s="48"/>
      <c r="D7" s="48"/>
    </row>
    <row r="8" spans="1:4" s="49" customFormat="1" ht="15">
      <c r="A8" s="145" t="s">
        <v>66</v>
      </c>
      <c r="B8" s="150">
        <v>4150</v>
      </c>
      <c r="C8" s="48"/>
      <c r="D8" s="48"/>
    </row>
    <row r="9" spans="1:4" s="49" customFormat="1" ht="15">
      <c r="A9" s="144" t="s">
        <v>160</v>
      </c>
      <c r="B9" s="149">
        <v>8600</v>
      </c>
      <c r="C9" s="48"/>
      <c r="D9" s="48"/>
    </row>
    <row r="10" spans="1:2" ht="15">
      <c r="A10" s="142" t="s">
        <v>38</v>
      </c>
      <c r="B10" s="151">
        <f>SUM(B4:B9)</f>
        <v>16785</v>
      </c>
    </row>
    <row r="11" spans="1:2" ht="15">
      <c r="A11" s="142"/>
      <c r="B11" s="152"/>
    </row>
    <row r="12" spans="1:2" ht="15">
      <c r="A12" s="142" t="s">
        <v>22</v>
      </c>
      <c r="B12" s="152"/>
    </row>
    <row r="13" spans="1:2" ht="15">
      <c r="A13" s="143" t="s">
        <v>29</v>
      </c>
      <c r="B13" s="148">
        <v>0</v>
      </c>
    </row>
    <row r="14" spans="1:2" ht="15">
      <c r="A14" s="143" t="s">
        <v>67</v>
      </c>
      <c r="B14" s="148">
        <v>4500</v>
      </c>
    </row>
    <row r="15" spans="1:2" ht="15">
      <c r="A15" s="142" t="s">
        <v>68</v>
      </c>
      <c r="B15" s="151">
        <v>4500</v>
      </c>
    </row>
    <row r="16" spans="1:2" ht="15.75" thickBot="1">
      <c r="A16" s="196" t="s">
        <v>133</v>
      </c>
      <c r="B16" s="197">
        <f>SUM(B10-B15)</f>
        <v>12285</v>
      </c>
    </row>
    <row r="17" ht="15">
      <c r="B17" s="153"/>
    </row>
    <row r="18" ht="15">
      <c r="B18" s="154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3.00390625" style="1" customWidth="1"/>
    <col min="2" max="2" width="14.8515625" style="25" bestFit="1" customWidth="1"/>
    <col min="3" max="3" width="15.57421875" style="25" bestFit="1" customWidth="1"/>
    <col min="4" max="4" width="9.140625" style="1" customWidth="1"/>
    <col min="5" max="5" width="23.28125" style="1" customWidth="1"/>
    <col min="6" max="16384" width="9.140625" style="1" customWidth="1"/>
  </cols>
  <sheetData>
    <row r="1" spans="1:3" ht="36" customHeight="1">
      <c r="A1" s="199" t="s">
        <v>98</v>
      </c>
      <c r="B1" s="200"/>
      <c r="C1" s="201"/>
    </row>
    <row r="2" spans="1:3" ht="15">
      <c r="A2" s="4" t="s">
        <v>69</v>
      </c>
      <c r="B2" s="5"/>
      <c r="C2" s="6"/>
    </row>
    <row r="3" spans="1:3" ht="17.25">
      <c r="A3" s="35" t="s">
        <v>95</v>
      </c>
      <c r="B3" s="7" t="s">
        <v>50</v>
      </c>
      <c r="C3" s="42" t="s">
        <v>51</v>
      </c>
    </row>
    <row r="4" spans="1:3" s="3" customFormat="1" ht="15">
      <c r="A4" s="31" t="s">
        <v>70</v>
      </c>
      <c r="B4" s="8"/>
      <c r="C4" s="8"/>
    </row>
    <row r="5" spans="1:3" ht="15">
      <c r="A5" s="29" t="s">
        <v>71</v>
      </c>
      <c r="B5" s="9">
        <v>5675</v>
      </c>
      <c r="C5" s="9">
        <v>7360</v>
      </c>
    </row>
    <row r="6" spans="1:3" ht="15">
      <c r="A6" s="29" t="s">
        <v>72</v>
      </c>
      <c r="B6" s="9">
        <v>5897</v>
      </c>
      <c r="C6" s="9">
        <v>6425</v>
      </c>
    </row>
    <row r="7" spans="1:4" ht="15">
      <c r="A7" s="29" t="s">
        <v>73</v>
      </c>
      <c r="B7" s="10">
        <v>16828</v>
      </c>
      <c r="C7" s="9">
        <v>16530</v>
      </c>
      <c r="D7" s="11"/>
    </row>
    <row r="8" spans="1:8" ht="15">
      <c r="A8" s="36" t="s">
        <v>74</v>
      </c>
      <c r="B8" s="9"/>
      <c r="C8" s="9"/>
      <c r="D8" s="13"/>
      <c r="E8" s="14"/>
      <c r="F8" s="13"/>
      <c r="G8" s="13"/>
      <c r="H8" s="13"/>
    </row>
    <row r="9" spans="1:8" ht="15">
      <c r="A9" s="37" t="s">
        <v>75</v>
      </c>
      <c r="B9" s="9">
        <v>306460</v>
      </c>
      <c r="C9" s="9">
        <v>332156</v>
      </c>
      <c r="D9" s="11"/>
      <c r="E9" s="13"/>
      <c r="F9" s="13"/>
      <c r="G9" s="13"/>
      <c r="H9" s="13"/>
    </row>
    <row r="10" spans="1:8" ht="15">
      <c r="A10" s="37" t="s">
        <v>25</v>
      </c>
      <c r="B10" s="9">
        <v>13050</v>
      </c>
      <c r="C10" s="9">
        <v>18600</v>
      </c>
      <c r="D10" s="13"/>
      <c r="E10" s="11"/>
      <c r="F10" s="13"/>
      <c r="G10" s="13"/>
      <c r="H10" s="13"/>
    </row>
    <row r="11" spans="1:8" ht="15">
      <c r="A11" s="37" t="s">
        <v>76</v>
      </c>
      <c r="B11" s="9">
        <f>SUM(B9:B10)</f>
        <v>319510</v>
      </c>
      <c r="C11" s="9">
        <f>SUM(C9:C10)</f>
        <v>350756</v>
      </c>
      <c r="D11" s="13"/>
      <c r="E11" s="13"/>
      <c r="F11" s="13"/>
      <c r="G11" s="13"/>
      <c r="H11" s="13"/>
    </row>
    <row r="12" spans="1:8" ht="15">
      <c r="A12" s="36" t="s">
        <v>77</v>
      </c>
      <c r="B12" s="12"/>
      <c r="C12" s="9"/>
      <c r="D12" s="13"/>
      <c r="E12" s="13"/>
      <c r="F12" s="13"/>
      <c r="G12" s="13"/>
      <c r="H12" s="13"/>
    </row>
    <row r="13" spans="1:8" ht="15">
      <c r="A13" s="37" t="s">
        <v>93</v>
      </c>
      <c r="B13" s="15">
        <v>-485</v>
      </c>
      <c r="C13" s="15">
        <v>-135</v>
      </c>
      <c r="D13" s="13"/>
      <c r="E13" s="13"/>
      <c r="F13" s="13"/>
      <c r="G13" s="13"/>
      <c r="H13" s="13"/>
    </row>
    <row r="14" spans="1:8" ht="15">
      <c r="A14" s="36" t="s">
        <v>78</v>
      </c>
      <c r="B14" s="9"/>
      <c r="C14" s="9"/>
      <c r="D14" s="13"/>
      <c r="E14" s="13"/>
      <c r="F14" s="13"/>
      <c r="G14" s="13"/>
      <c r="H14" s="14"/>
    </row>
    <row r="15" spans="1:8" ht="15">
      <c r="A15" s="37" t="s">
        <v>75</v>
      </c>
      <c r="B15" s="9">
        <v>11995</v>
      </c>
      <c r="C15" s="9">
        <v>12285</v>
      </c>
      <c r="D15" s="13"/>
      <c r="E15" s="13"/>
      <c r="F15" s="13"/>
      <c r="G15" s="13"/>
      <c r="H15" s="13"/>
    </row>
    <row r="16" spans="1:8" ht="15">
      <c r="A16" s="36" t="s">
        <v>79</v>
      </c>
      <c r="B16" s="9"/>
      <c r="C16" s="9"/>
      <c r="D16" s="14"/>
      <c r="E16" s="13"/>
      <c r="F16" s="13"/>
      <c r="G16" s="13"/>
      <c r="H16" s="13"/>
    </row>
    <row r="17" spans="1:8" ht="15">
      <c r="A17" s="37" t="s">
        <v>36</v>
      </c>
      <c r="B17" s="9">
        <v>14021</v>
      </c>
      <c r="C17" s="9">
        <v>13711</v>
      </c>
      <c r="D17" s="11"/>
      <c r="E17" s="13"/>
      <c r="F17" s="13"/>
      <c r="G17" s="13"/>
      <c r="H17" s="13"/>
    </row>
    <row r="18" spans="1:8" ht="15">
      <c r="A18" s="37" t="s">
        <v>37</v>
      </c>
      <c r="B18" s="16">
        <v>2500</v>
      </c>
      <c r="C18" s="9">
        <v>2500</v>
      </c>
      <c r="E18" s="13"/>
      <c r="F18" s="13"/>
      <c r="G18" s="13"/>
      <c r="H18" s="13"/>
    </row>
    <row r="19" spans="1:8" ht="15">
      <c r="A19" s="37" t="s">
        <v>80</v>
      </c>
      <c r="B19" s="9">
        <f>SUM(B17:B18)</f>
        <v>16521</v>
      </c>
      <c r="C19" s="9">
        <f>SUM(C17:C18)</f>
        <v>16211</v>
      </c>
      <c r="D19" s="13"/>
      <c r="E19" s="13"/>
      <c r="F19" s="13"/>
      <c r="G19" s="13"/>
      <c r="H19" s="13"/>
    </row>
    <row r="20" spans="1:5" s="3" customFormat="1" ht="18">
      <c r="A20" s="38" t="s">
        <v>81</v>
      </c>
      <c r="B20" s="17">
        <f>SUM(B11+B13+B15+B19+B5+B6+B7)</f>
        <v>375941</v>
      </c>
      <c r="C20" s="17">
        <f>SUM(C11+C13+C15+C19+C5+C6+C7)</f>
        <v>409432</v>
      </c>
      <c r="D20" s="14"/>
      <c r="E20" s="18"/>
    </row>
    <row r="21" spans="1:5" ht="15">
      <c r="A21" s="39" t="s">
        <v>88</v>
      </c>
      <c r="B21" s="9">
        <v>4300</v>
      </c>
      <c r="C21" s="16"/>
      <c r="D21" s="13"/>
      <c r="E21" s="19"/>
    </row>
    <row r="22" spans="1:5" ht="15">
      <c r="A22" s="39"/>
      <c r="B22" s="9"/>
      <c r="C22" s="43"/>
      <c r="D22" s="13"/>
      <c r="E22" s="19"/>
    </row>
    <row r="23" spans="1:5" s="3" customFormat="1" ht="18">
      <c r="A23" s="40" t="s">
        <v>82</v>
      </c>
      <c r="B23" s="17">
        <f>SUM(B20+B21)</f>
        <v>380241</v>
      </c>
      <c r="C23" s="17">
        <f>SUM(C20+C21)</f>
        <v>409432</v>
      </c>
      <c r="E23" s="20"/>
    </row>
    <row r="24" spans="1:5" ht="15">
      <c r="A24" s="29" t="s">
        <v>83</v>
      </c>
      <c r="B24" s="5">
        <f>SUM(B23/2801.9)</f>
        <v>135.70826938862913</v>
      </c>
      <c r="C24" s="5">
        <f>SUM(C23/2921.4)</f>
        <v>140.149243513384</v>
      </c>
      <c r="E24" s="2"/>
    </row>
    <row r="25" spans="1:3" ht="15">
      <c r="A25" s="41" t="s">
        <v>84</v>
      </c>
      <c r="B25" s="21"/>
      <c r="C25" s="44"/>
    </row>
    <row r="26" spans="1:3" ht="15">
      <c r="A26" s="41" t="s">
        <v>85</v>
      </c>
      <c r="B26" s="21" t="s">
        <v>86</v>
      </c>
      <c r="C26" s="45" t="s">
        <v>87</v>
      </c>
    </row>
    <row r="27" spans="1:3" ht="15">
      <c r="A27" s="46">
        <f>B27/52</f>
        <v>0.08540334855297807</v>
      </c>
      <c r="B27" s="21">
        <f>C24-B24</f>
        <v>4.4409741247548595</v>
      </c>
      <c r="C27" s="47">
        <f>B27/B24*100%</f>
        <v>0.03272441793533744</v>
      </c>
    </row>
    <row r="28" spans="1:3" ht="15">
      <c r="A28" s="22"/>
      <c r="B28" s="23"/>
      <c r="C28" s="24"/>
    </row>
    <row r="29" spans="1:3" ht="15">
      <c r="A29" s="22"/>
      <c r="B29" s="23"/>
      <c r="C29" s="24"/>
    </row>
    <row r="30" spans="1:3" ht="15">
      <c r="A30" s="29"/>
      <c r="B30" s="30"/>
      <c r="C30" s="5"/>
    </row>
    <row r="31" spans="1:3" ht="15">
      <c r="A31" s="31"/>
      <c r="B31" s="8"/>
      <c r="C31" s="5"/>
    </row>
    <row r="32" spans="1:3" ht="15">
      <c r="A32" s="29"/>
      <c r="B32" s="5"/>
      <c r="C32" s="5"/>
    </row>
    <row r="33" spans="1:3" ht="15">
      <c r="A33" s="29"/>
      <c r="B33" s="5"/>
      <c r="C33" s="5"/>
    </row>
    <row r="34" spans="1:4" ht="15">
      <c r="A34" s="29"/>
      <c r="B34" s="5"/>
      <c r="C34" s="5"/>
      <c r="D34" s="26"/>
    </row>
    <row r="35" spans="1:5" ht="15">
      <c r="A35" s="32"/>
      <c r="B35" s="27"/>
      <c r="C35" s="5"/>
      <c r="D35" s="14"/>
      <c r="E35" s="28"/>
    </row>
    <row r="36" spans="1:3" ht="15">
      <c r="A36" s="29"/>
      <c r="B36" s="5"/>
      <c r="C36" s="5"/>
    </row>
    <row r="37" spans="1:3" s="3" customFormat="1" ht="15">
      <c r="A37" s="33"/>
      <c r="B37" s="21"/>
      <c r="C37" s="34"/>
    </row>
    <row r="38" spans="1:3" ht="15">
      <c r="A38" s="29"/>
      <c r="B38" s="5"/>
      <c r="C3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Pugh</dc:creator>
  <cp:keywords/>
  <dc:description/>
  <cp:lastModifiedBy>Sally Thurston</cp:lastModifiedBy>
  <cp:lastPrinted>2020-04-22T10:20:59Z</cp:lastPrinted>
  <dcterms:created xsi:type="dcterms:W3CDTF">2014-10-30T09:46:24Z</dcterms:created>
  <dcterms:modified xsi:type="dcterms:W3CDTF">2020-04-23T11:10:17Z</dcterms:modified>
  <cp:category/>
  <cp:version/>
  <cp:contentType/>
  <cp:contentStatus/>
</cp:coreProperties>
</file>