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Finance\Budgets\Draft Budgets 18.19\"/>
    </mc:Choice>
  </mc:AlternateContent>
  <bookViews>
    <workbookView xWindow="0" yWindow="0" windowWidth="20610" windowHeight="11235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J39" i="1" s="1"/>
  <c r="G31" i="1"/>
  <c r="G36" i="1"/>
  <c r="I30" i="1"/>
  <c r="J30" i="1" s="1"/>
  <c r="I29" i="1"/>
  <c r="J29" i="1" s="1"/>
  <c r="H29" i="1"/>
  <c r="H28" i="1"/>
  <c r="I28" i="1" s="1"/>
  <c r="J28" i="1" s="1"/>
  <c r="H24" i="1"/>
  <c r="I24" i="1" s="1"/>
  <c r="J24" i="1" s="1"/>
  <c r="I22" i="1"/>
  <c r="J22" i="1" s="1"/>
  <c r="H22" i="1"/>
  <c r="I20" i="1"/>
  <c r="J20" i="1" s="1"/>
  <c r="I19" i="1"/>
  <c r="J19" i="1" s="1"/>
  <c r="H18" i="1"/>
  <c r="I18" i="1" s="1"/>
  <c r="J18" i="1" s="1"/>
  <c r="H17" i="1"/>
  <c r="I17" i="1" s="1"/>
  <c r="J17" i="1" s="1"/>
  <c r="H16" i="1"/>
  <c r="I16" i="1" s="1"/>
  <c r="J16" i="1" s="1"/>
  <c r="I15" i="1"/>
  <c r="J15" i="1" s="1"/>
  <c r="H11" i="1"/>
  <c r="I11" i="1" s="1"/>
  <c r="J11" i="1" s="1"/>
  <c r="I8" i="1"/>
  <c r="J8" i="1" s="1"/>
  <c r="I7" i="1"/>
  <c r="J7" i="1" s="1"/>
  <c r="I10" i="1"/>
  <c r="J10" i="1" s="1"/>
  <c r="J26" i="1" l="1"/>
  <c r="J31" i="1"/>
  <c r="I26" i="1"/>
  <c r="I37" i="1" s="1"/>
  <c r="I40" i="1" s="1"/>
  <c r="H26" i="1"/>
  <c r="H31" i="1"/>
  <c r="I31" i="1"/>
  <c r="H34" i="1"/>
  <c r="I34" i="1" s="1"/>
  <c r="J34" i="1" s="1"/>
  <c r="H33" i="1"/>
  <c r="I33" i="1" s="1"/>
  <c r="J33" i="1" s="1"/>
  <c r="H32" i="1"/>
  <c r="K36" i="1"/>
  <c r="K31" i="1"/>
  <c r="J37" i="1" l="1"/>
  <c r="J40" i="1" s="1"/>
  <c r="I32" i="1"/>
  <c r="H36" i="1"/>
  <c r="H37" i="1"/>
  <c r="H40" i="1" s="1"/>
  <c r="B36" i="1"/>
  <c r="C36" i="1"/>
  <c r="E36" i="1"/>
  <c r="B26" i="1"/>
  <c r="C26" i="1"/>
  <c r="D26" i="1"/>
  <c r="D37" i="1" s="1"/>
  <c r="D40" i="1" s="1"/>
  <c r="E26" i="1"/>
  <c r="F36" i="1"/>
  <c r="I36" i="1" l="1"/>
  <c r="J32" i="1"/>
  <c r="J36" i="1" s="1"/>
  <c r="B37" i="1"/>
  <c r="B40" i="1" s="1"/>
  <c r="E37" i="1"/>
  <c r="E40" i="1" s="1"/>
  <c r="C37" i="1"/>
  <c r="C40" i="1" s="1"/>
  <c r="K26" i="1"/>
  <c r="G26" i="1"/>
  <c r="G37" i="1" s="1"/>
  <c r="F26" i="1"/>
  <c r="K37" i="1" l="1"/>
  <c r="K40" i="1" s="1"/>
  <c r="G40" i="1"/>
  <c r="F31" i="1"/>
  <c r="F37" i="1" l="1"/>
  <c r="F40" i="1" s="1"/>
</calcChain>
</file>

<file path=xl/sharedStrings.xml><?xml version="1.0" encoding="utf-8"?>
<sst xmlns="http://schemas.openxmlformats.org/spreadsheetml/2006/main" count="59" uniqueCount="54">
  <si>
    <t>FARINGDON TOWN COUNCIL</t>
  </si>
  <si>
    <t>RECREATION &amp; OPEN SPACES COMMITTEE</t>
  </si>
  <si>
    <t>EXPENDITURE</t>
  </si>
  <si>
    <t>PARKS &amp; OPEN SPACES</t>
  </si>
  <si>
    <t>Tennis Court Rates</t>
  </si>
  <si>
    <t>Van Insurance</t>
  </si>
  <si>
    <t>Van Fuel</t>
  </si>
  <si>
    <t>Van Tax</t>
  </si>
  <si>
    <t>Garage Rent</t>
  </si>
  <si>
    <t>Mobile Phone</t>
  </si>
  <si>
    <t>Purchase of Small Equipment &amp; Safety Wear</t>
  </si>
  <si>
    <t>Disposal of waste</t>
  </si>
  <si>
    <t>Play Equipment inspection</t>
  </si>
  <si>
    <t>Maintenance of Play Equipment</t>
  </si>
  <si>
    <t>Dog Fouling Waste Costs</t>
  </si>
  <si>
    <t>Maintenance/Hire of Machinery</t>
  </si>
  <si>
    <t>Vandalism Costs</t>
  </si>
  <si>
    <t>Christmas Lights</t>
  </si>
  <si>
    <t>PARKS &amp; OPEN SPACES EXPENDITURE</t>
  </si>
  <si>
    <t>ALLOTMENTS</t>
  </si>
  <si>
    <t>National Trust Rent</t>
  </si>
  <si>
    <t>Water Rates</t>
  </si>
  <si>
    <t>Allotment Maintenance</t>
  </si>
  <si>
    <t>ALLOTMENT EXPENDITURE</t>
  </si>
  <si>
    <t>TOTAL EXPENDITURE</t>
  </si>
  <si>
    <t>Less INCOME</t>
  </si>
  <si>
    <t>Allotment Rents</t>
  </si>
  <si>
    <t>NET EXPENDITURE</t>
  </si>
  <si>
    <t>Tree Survey</t>
  </si>
  <si>
    <t xml:space="preserve"> BUDGET 2017/18</t>
  </si>
  <si>
    <t>Van Lease</t>
  </si>
  <si>
    <t xml:space="preserve">Bus Shelters - Cleaning </t>
  </si>
  <si>
    <t xml:space="preserve">Bus Shelters - Vandalism Costs  </t>
  </si>
  <si>
    <t>Provision of salt/salt bins</t>
  </si>
  <si>
    <t>BUS SHELTERS /SALT BINS</t>
  </si>
  <si>
    <t>2013/14</t>
  </si>
  <si>
    <t>2014/15</t>
  </si>
  <si>
    <t>2015/16</t>
  </si>
  <si>
    <t>2016/17</t>
  </si>
  <si>
    <t>All Saints  Maintenance</t>
  </si>
  <si>
    <t>Maintenance of Open Spaces</t>
  </si>
  <si>
    <t>Van Maintenance</t>
  </si>
  <si>
    <t xml:space="preserve">Bus Shelter -  Maintenance  </t>
  </si>
  <si>
    <t>Actual</t>
  </si>
  <si>
    <t xml:space="preserve"> 2017/18</t>
  </si>
  <si>
    <t>Budget</t>
  </si>
  <si>
    <t>2017/18</t>
  </si>
  <si>
    <t xml:space="preserve">Est. Actual </t>
  </si>
  <si>
    <t xml:space="preserve">Forecast </t>
  </si>
  <si>
    <t>2018/19</t>
  </si>
  <si>
    <t xml:space="preserve">  2018/19</t>
  </si>
  <si>
    <t>Forecast</t>
  </si>
  <si>
    <t>2020/21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</si>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</sst>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4"/>
      <name val="Arial"/>
      <family val="2"/>
    </font>
    <font>
      <b/>
      <sz val="8"/>
      <color theme="9"/>
      <name val="Arial"/>
      <family val="2"/>
    </font>
    <font>
      <b/>
      <sz val="8"/>
      <color rgb="FFFF0000"/>
      <name val="Arial"/>
      <family val="2"/>
    </font>
    <font>
      <b/>
      <sz val="8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/>
    <xf numFmtId="44" fontId="4" fillId="0" borderId="1" xfId="1" applyFont="1" applyBorder="1"/>
    <xf numFmtId="44" fontId="5" fillId="0" borderId="1" xfId="1" applyFont="1" applyBorder="1"/>
    <xf numFmtId="44" fontId="6" fillId="0" borderId="1" xfId="1" applyFont="1" applyBorder="1"/>
    <xf numFmtId="44" fontId="3" fillId="0" borderId="1" xfId="1" applyFont="1" applyBorder="1"/>
    <xf numFmtId="0" fontId="3" fillId="0" borderId="1" xfId="0" applyFont="1" applyBorder="1" applyAlignment="1">
      <alignment horizontal="left" wrapText="1"/>
    </xf>
    <xf numFmtId="44" fontId="4" fillId="0" borderId="1" xfId="1" applyFont="1" applyBorder="1" applyAlignment="1">
      <alignment horizontal="right" wrapText="1"/>
    </xf>
    <xf numFmtId="44" fontId="5" fillId="0" borderId="1" xfId="1" applyFont="1" applyBorder="1" applyAlignment="1">
      <alignment horizontal="right"/>
    </xf>
    <xf numFmtId="44" fontId="6" fillId="0" borderId="1" xfId="1" applyFont="1" applyBorder="1" applyAlignment="1">
      <alignment horizontal="right"/>
    </xf>
    <xf numFmtId="44" fontId="3" fillId="0" borderId="1" xfId="1" applyFont="1" applyBorder="1" applyAlignment="1">
      <alignment horizontal="right"/>
    </xf>
    <xf numFmtId="44" fontId="4" fillId="0" borderId="1" xfId="1" applyFont="1" applyBorder="1" applyAlignment="1">
      <alignment horizontal="right"/>
    </xf>
    <xf numFmtId="0" fontId="2" fillId="0" borderId="1" xfId="0" applyFont="1" applyBorder="1" applyAlignment="1">
      <alignment wrapText="1"/>
    </xf>
    <xf numFmtId="44" fontId="7" fillId="0" borderId="1" xfId="1" applyFont="1" applyBorder="1"/>
    <xf numFmtId="44" fontId="8" fillId="0" borderId="1" xfId="1" applyFont="1" applyBorder="1"/>
    <xf numFmtId="44" fontId="2" fillId="0" borderId="1" xfId="1" applyFont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P22" sqref="P22"/>
    </sheetView>
  </sheetViews>
  <sheetFormatPr defaultRowHeight="11.25" x14ac:dyDescent="0.2"/>
  <cols>
    <col min="1" max="1" width="25.7109375" style="1" customWidth="1"/>
    <col min="2" max="5" width="9.85546875" style="22" bestFit="1" customWidth="1"/>
    <col min="6" max="7" width="9.85546875" style="23" bestFit="1" customWidth="1"/>
    <col min="8" max="10" width="9.85546875" style="24" bestFit="1" customWidth="1"/>
    <col min="11" max="11" width="9.85546875" style="1" bestFit="1" customWidth="1"/>
    <col min="12" max="16384" width="9.140625" style="1"/>
  </cols>
  <sheetData>
    <row r="1" spans="1:1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" t="s">
        <v>29</v>
      </c>
      <c r="B3" s="3" t="s">
        <v>43</v>
      </c>
      <c r="C3" s="3" t="s">
        <v>43</v>
      </c>
      <c r="D3" s="3" t="s">
        <v>43</v>
      </c>
      <c r="E3" s="3" t="s">
        <v>43</v>
      </c>
      <c r="F3" s="4" t="s">
        <v>45</v>
      </c>
      <c r="G3" s="4" t="s">
        <v>47</v>
      </c>
      <c r="H3" s="5" t="s">
        <v>48</v>
      </c>
      <c r="I3" s="5" t="s">
        <v>51</v>
      </c>
      <c r="J3" s="5" t="s">
        <v>51</v>
      </c>
      <c r="K3" s="2" t="s">
        <v>45</v>
      </c>
    </row>
    <row r="4" spans="1:11" x14ac:dyDescent="0.2">
      <c r="A4" s="2"/>
      <c r="B4" s="3" t="s">
        <v>35</v>
      </c>
      <c r="C4" s="3" t="s">
        <v>36</v>
      </c>
      <c r="D4" s="3" t="s">
        <v>37</v>
      </c>
      <c r="E4" s="3" t="s">
        <v>38</v>
      </c>
      <c r="F4" s="4" t="s">
        <v>44</v>
      </c>
      <c r="G4" s="4" t="s">
        <v>46</v>
      </c>
      <c r="H4" s="5" t="s">
        <v>49</v>
      </c>
      <c r="I4" s="5" t="s">
        <v>53</v>
      </c>
      <c r="J4" s="5" t="s">
        <v>52</v>
      </c>
      <c r="K4" s="2" t="s">
        <v>50</v>
      </c>
    </row>
    <row r="5" spans="1:11" x14ac:dyDescent="0.2">
      <c r="A5" s="6" t="s">
        <v>2</v>
      </c>
      <c r="B5" s="7"/>
      <c r="C5" s="7"/>
      <c r="D5" s="7"/>
      <c r="E5" s="7"/>
      <c r="F5" s="8"/>
      <c r="G5" s="8"/>
      <c r="H5" s="9"/>
      <c r="I5" s="9"/>
      <c r="J5" s="9"/>
      <c r="K5" s="10"/>
    </row>
    <row r="6" spans="1:11" x14ac:dyDescent="0.2">
      <c r="A6" s="6" t="s">
        <v>3</v>
      </c>
      <c r="B6" s="7"/>
      <c r="C6" s="7"/>
      <c r="D6" s="7"/>
      <c r="E6" s="7"/>
      <c r="F6" s="8"/>
      <c r="G6" s="8"/>
      <c r="H6" s="9"/>
      <c r="I6" s="9"/>
      <c r="J6" s="9"/>
      <c r="K6" s="10"/>
    </row>
    <row r="7" spans="1:11" x14ac:dyDescent="0.2">
      <c r="A7" s="2" t="s">
        <v>4</v>
      </c>
      <c r="B7" s="7">
        <v>185</v>
      </c>
      <c r="C7" s="7">
        <v>188</v>
      </c>
      <c r="D7" s="7">
        <v>192</v>
      </c>
      <c r="E7" s="7">
        <v>194</v>
      </c>
      <c r="F7" s="8">
        <v>200</v>
      </c>
      <c r="G7" s="8">
        <v>186</v>
      </c>
      <c r="H7" s="9">
        <v>195</v>
      </c>
      <c r="I7" s="9">
        <f>H7*105%</f>
        <v>204.75</v>
      </c>
      <c r="J7" s="9">
        <f>I7*105%</f>
        <v>214.98750000000001</v>
      </c>
      <c r="K7" s="10">
        <v>200</v>
      </c>
    </row>
    <row r="8" spans="1:11" x14ac:dyDescent="0.2">
      <c r="A8" s="2" t="s">
        <v>39</v>
      </c>
      <c r="B8" s="7">
        <v>309</v>
      </c>
      <c r="C8" s="7">
        <v>0</v>
      </c>
      <c r="D8" s="7">
        <v>7</v>
      </c>
      <c r="E8" s="7">
        <v>67</v>
      </c>
      <c r="F8" s="8">
        <v>300</v>
      </c>
      <c r="G8" s="8">
        <v>300</v>
      </c>
      <c r="H8" s="9">
        <v>300</v>
      </c>
      <c r="I8" s="9">
        <f>H8*105%</f>
        <v>315</v>
      </c>
      <c r="J8" s="9">
        <f>I8*105%</f>
        <v>330.75</v>
      </c>
      <c r="K8" s="10">
        <v>300</v>
      </c>
    </row>
    <row r="9" spans="1:11" x14ac:dyDescent="0.2">
      <c r="A9" s="2" t="s">
        <v>5</v>
      </c>
      <c r="B9" s="7">
        <v>374</v>
      </c>
      <c r="C9" s="7">
        <v>406</v>
      </c>
      <c r="D9" s="7">
        <v>420</v>
      </c>
      <c r="E9" s="7">
        <v>216</v>
      </c>
      <c r="F9" s="8">
        <v>300</v>
      </c>
      <c r="G9" s="8"/>
      <c r="H9" s="9"/>
      <c r="I9" s="9"/>
      <c r="J9" s="9"/>
      <c r="K9" s="10"/>
    </row>
    <row r="10" spans="1:11" x14ac:dyDescent="0.2">
      <c r="A10" s="2" t="s">
        <v>30</v>
      </c>
      <c r="B10" s="7">
        <v>0</v>
      </c>
      <c r="C10" s="7">
        <v>0</v>
      </c>
      <c r="D10" s="7">
        <v>0</v>
      </c>
      <c r="E10" s="7">
        <v>1700</v>
      </c>
      <c r="F10" s="8">
        <v>1800</v>
      </c>
      <c r="G10" s="8">
        <v>1700</v>
      </c>
      <c r="H10" s="9">
        <v>1700</v>
      </c>
      <c r="I10" s="9">
        <f>H10*110%</f>
        <v>1870.0000000000002</v>
      </c>
      <c r="J10" s="9">
        <f>I10*110%</f>
        <v>2057.0000000000005</v>
      </c>
      <c r="K10" s="10">
        <v>1700</v>
      </c>
    </row>
    <row r="11" spans="1:11" x14ac:dyDescent="0.2">
      <c r="A11" s="2" t="s">
        <v>6</v>
      </c>
      <c r="B11" s="7">
        <v>424</v>
      </c>
      <c r="C11" s="7">
        <v>467</v>
      </c>
      <c r="D11" s="7">
        <v>372</v>
      </c>
      <c r="E11" s="7">
        <v>562</v>
      </c>
      <c r="F11" s="8">
        <v>600</v>
      </c>
      <c r="G11" s="8">
        <v>574</v>
      </c>
      <c r="H11" s="9">
        <f>G11*110%</f>
        <v>631.40000000000009</v>
      </c>
      <c r="I11" s="9">
        <f t="shared" ref="I11:J11" si="0">H11*110%</f>
        <v>694.54000000000019</v>
      </c>
      <c r="J11" s="9">
        <f t="shared" si="0"/>
        <v>763.99400000000026</v>
      </c>
      <c r="K11" s="10">
        <v>650</v>
      </c>
    </row>
    <row r="12" spans="1:11" x14ac:dyDescent="0.2">
      <c r="A12" s="2" t="s">
        <v>7</v>
      </c>
      <c r="B12" s="7">
        <v>220</v>
      </c>
      <c r="C12" s="7">
        <v>225</v>
      </c>
      <c r="D12" s="7">
        <v>250</v>
      </c>
      <c r="E12" s="7">
        <v>0</v>
      </c>
      <c r="F12" s="8">
        <v>0</v>
      </c>
      <c r="G12" s="8">
        <v>0</v>
      </c>
      <c r="H12" s="9">
        <v>0</v>
      </c>
      <c r="I12" s="9">
        <v>0</v>
      </c>
      <c r="J12" s="9">
        <v>0</v>
      </c>
      <c r="K12" s="10">
        <v>0</v>
      </c>
    </row>
    <row r="13" spans="1:11" x14ac:dyDescent="0.2">
      <c r="A13" s="2" t="s">
        <v>41</v>
      </c>
      <c r="B13" s="7">
        <v>903</v>
      </c>
      <c r="C13" s="7">
        <v>332</v>
      </c>
      <c r="D13" s="7">
        <v>823</v>
      </c>
      <c r="E13" s="7">
        <v>58</v>
      </c>
      <c r="F13" s="8"/>
      <c r="G13" s="8">
        <v>0</v>
      </c>
      <c r="H13" s="9">
        <v>0</v>
      </c>
      <c r="I13" s="9">
        <v>0</v>
      </c>
      <c r="J13" s="9">
        <v>0</v>
      </c>
      <c r="K13" s="10">
        <v>0</v>
      </c>
    </row>
    <row r="14" spans="1:11" x14ac:dyDescent="0.2">
      <c r="A14" s="2" t="s">
        <v>8</v>
      </c>
      <c r="B14" s="7">
        <v>1100</v>
      </c>
      <c r="C14" s="7">
        <v>1100</v>
      </c>
      <c r="D14" s="7">
        <v>0</v>
      </c>
      <c r="E14" s="7">
        <v>0</v>
      </c>
      <c r="F14" s="8">
        <v>0</v>
      </c>
      <c r="G14" s="8">
        <v>0</v>
      </c>
      <c r="H14" s="9">
        <v>0</v>
      </c>
      <c r="I14" s="9">
        <v>0</v>
      </c>
      <c r="J14" s="9">
        <v>0</v>
      </c>
      <c r="K14" s="10">
        <v>0</v>
      </c>
    </row>
    <row r="15" spans="1:11" x14ac:dyDescent="0.2">
      <c r="A15" s="2" t="s">
        <v>9</v>
      </c>
      <c r="B15" s="7">
        <v>172</v>
      </c>
      <c r="C15" s="7">
        <v>184</v>
      </c>
      <c r="D15" s="7">
        <v>72</v>
      </c>
      <c r="E15" s="7">
        <v>58</v>
      </c>
      <c r="F15" s="8">
        <v>120</v>
      </c>
      <c r="G15" s="8">
        <v>60</v>
      </c>
      <c r="H15" s="9">
        <v>126</v>
      </c>
      <c r="I15" s="9">
        <f>H15*105%</f>
        <v>132.30000000000001</v>
      </c>
      <c r="J15" s="9">
        <f>I15*105%</f>
        <v>138.91500000000002</v>
      </c>
      <c r="K15" s="10">
        <v>130</v>
      </c>
    </row>
    <row r="16" spans="1:11" ht="22.5" x14ac:dyDescent="0.2">
      <c r="A16" s="11" t="s">
        <v>10</v>
      </c>
      <c r="B16" s="12">
        <v>72</v>
      </c>
      <c r="C16" s="12">
        <v>221</v>
      </c>
      <c r="D16" s="12">
        <v>338</v>
      </c>
      <c r="E16" s="12">
        <v>369</v>
      </c>
      <c r="F16" s="13">
        <v>500</v>
      </c>
      <c r="G16" s="13">
        <v>572</v>
      </c>
      <c r="H16" s="14">
        <f>G16*105%</f>
        <v>600.6</v>
      </c>
      <c r="I16" s="14">
        <f t="shared" ref="I16:J16" si="1">H16*105%</f>
        <v>630.63</v>
      </c>
      <c r="J16" s="14">
        <f t="shared" si="1"/>
        <v>662.16150000000005</v>
      </c>
      <c r="K16" s="15">
        <v>600</v>
      </c>
    </row>
    <row r="17" spans="1:11" x14ac:dyDescent="0.2">
      <c r="A17" s="2" t="s">
        <v>11</v>
      </c>
      <c r="B17" s="16">
        <v>681</v>
      </c>
      <c r="C17" s="16">
        <v>700</v>
      </c>
      <c r="D17" s="16">
        <v>786</v>
      </c>
      <c r="E17" s="16">
        <v>588</v>
      </c>
      <c r="F17" s="13">
        <v>1000</v>
      </c>
      <c r="G17" s="13">
        <v>688</v>
      </c>
      <c r="H17" s="14">
        <f>SUM(B17:F17)/5*105%</f>
        <v>788.55000000000007</v>
      </c>
      <c r="I17" s="14">
        <f>H17*105%</f>
        <v>827.97750000000008</v>
      </c>
      <c r="J17" s="14">
        <f>I17*105%</f>
        <v>869.37637500000017</v>
      </c>
      <c r="K17" s="15">
        <v>800</v>
      </c>
    </row>
    <row r="18" spans="1:11" x14ac:dyDescent="0.2">
      <c r="A18" s="2" t="s">
        <v>12</v>
      </c>
      <c r="B18" s="7">
        <v>317</v>
      </c>
      <c r="C18" s="7">
        <v>284</v>
      </c>
      <c r="D18" s="7">
        <v>103</v>
      </c>
      <c r="E18" s="7">
        <v>250</v>
      </c>
      <c r="F18" s="8">
        <v>150</v>
      </c>
      <c r="G18" s="8">
        <v>103</v>
      </c>
      <c r="H18" s="9">
        <f>G18*105%</f>
        <v>108.15</v>
      </c>
      <c r="I18" s="9">
        <f t="shared" ref="I18:J18" si="2">H18*105%</f>
        <v>113.5575</v>
      </c>
      <c r="J18" s="9">
        <f t="shared" si="2"/>
        <v>119.235375</v>
      </c>
      <c r="K18" s="10">
        <v>110</v>
      </c>
    </row>
    <row r="19" spans="1:11" x14ac:dyDescent="0.2">
      <c r="A19" s="2" t="s">
        <v>40</v>
      </c>
      <c r="B19" s="7">
        <v>19</v>
      </c>
      <c r="C19" s="7">
        <v>748</v>
      </c>
      <c r="D19" s="7">
        <v>359</v>
      </c>
      <c r="E19" s="7">
        <v>471</v>
      </c>
      <c r="F19" s="8">
        <v>1000</v>
      </c>
      <c r="G19" s="8">
        <v>1014</v>
      </c>
      <c r="H19" s="9">
        <v>1000</v>
      </c>
      <c r="I19" s="9">
        <f>H19*105%</f>
        <v>1050</v>
      </c>
      <c r="J19" s="9">
        <f>I19*105%</f>
        <v>1102.5</v>
      </c>
      <c r="K19" s="10">
        <v>1000</v>
      </c>
    </row>
    <row r="20" spans="1:11" x14ac:dyDescent="0.2">
      <c r="A20" s="2" t="s">
        <v>13</v>
      </c>
      <c r="B20" s="7">
        <v>18</v>
      </c>
      <c r="C20" s="7">
        <v>0</v>
      </c>
      <c r="D20" s="7">
        <v>0</v>
      </c>
      <c r="E20" s="7">
        <v>159</v>
      </c>
      <c r="F20" s="8">
        <v>1000</v>
      </c>
      <c r="G20" s="8">
        <v>1000</v>
      </c>
      <c r="H20" s="9">
        <v>1000</v>
      </c>
      <c r="I20" s="9">
        <f>H20*105%</f>
        <v>1050</v>
      </c>
      <c r="J20" s="9">
        <f>I20*105%</f>
        <v>1102.5</v>
      </c>
      <c r="K20" s="10">
        <v>1000</v>
      </c>
    </row>
    <row r="21" spans="1:11" x14ac:dyDescent="0.2">
      <c r="A21" s="2" t="s">
        <v>14</v>
      </c>
      <c r="B21" s="7">
        <v>568</v>
      </c>
      <c r="C21" s="7">
        <v>1941</v>
      </c>
      <c r="D21" s="7">
        <v>0</v>
      </c>
      <c r="E21" s="7">
        <v>0</v>
      </c>
      <c r="F21" s="8">
        <v>0</v>
      </c>
      <c r="G21" s="8">
        <v>0</v>
      </c>
      <c r="H21" s="9">
        <v>0</v>
      </c>
      <c r="I21" s="9">
        <v>0</v>
      </c>
      <c r="J21" s="9">
        <v>0</v>
      </c>
      <c r="K21" s="10">
        <v>0</v>
      </c>
    </row>
    <row r="22" spans="1:11" x14ac:dyDescent="0.2">
      <c r="A22" s="2" t="s">
        <v>15</v>
      </c>
      <c r="B22" s="7">
        <v>93</v>
      </c>
      <c r="C22" s="7">
        <v>68</v>
      </c>
      <c r="D22" s="7">
        <v>961</v>
      </c>
      <c r="E22" s="7">
        <v>104</v>
      </c>
      <c r="F22" s="8">
        <v>500</v>
      </c>
      <c r="G22" s="8">
        <v>538</v>
      </c>
      <c r="H22" s="9">
        <f>G22*105%</f>
        <v>564.9</v>
      </c>
      <c r="I22" s="9">
        <f t="shared" ref="I22:J22" si="3">H22*105%</f>
        <v>593.14499999999998</v>
      </c>
      <c r="J22" s="9">
        <f t="shared" si="3"/>
        <v>622.80224999999996</v>
      </c>
      <c r="K22" s="10">
        <v>600</v>
      </c>
    </row>
    <row r="23" spans="1:11" x14ac:dyDescent="0.2">
      <c r="A23" s="2" t="s">
        <v>16</v>
      </c>
      <c r="B23" s="7">
        <v>0</v>
      </c>
      <c r="C23" s="7">
        <v>8</v>
      </c>
      <c r="D23" s="7">
        <v>0</v>
      </c>
      <c r="E23" s="7">
        <v>0</v>
      </c>
      <c r="F23" s="8">
        <v>500</v>
      </c>
      <c r="G23" s="8"/>
      <c r="H23" s="9"/>
      <c r="I23" s="9"/>
      <c r="J23" s="9"/>
      <c r="K23" s="10">
        <v>500</v>
      </c>
    </row>
    <row r="24" spans="1:11" x14ac:dyDescent="0.2">
      <c r="A24" s="2" t="s">
        <v>17</v>
      </c>
      <c r="B24" s="7">
        <v>4677</v>
      </c>
      <c r="C24" s="7">
        <v>3962</v>
      </c>
      <c r="D24" s="7">
        <v>5463</v>
      </c>
      <c r="E24" s="7">
        <v>5632</v>
      </c>
      <c r="F24" s="8">
        <v>5500</v>
      </c>
      <c r="G24" s="8">
        <v>5500</v>
      </c>
      <c r="H24" s="9">
        <f>G24*105%</f>
        <v>5775</v>
      </c>
      <c r="I24" s="9">
        <f t="shared" ref="I24:J24" si="4">H24*105%</f>
        <v>6063.75</v>
      </c>
      <c r="J24" s="9">
        <f t="shared" si="4"/>
        <v>6366.9375</v>
      </c>
      <c r="K24" s="10">
        <v>5800</v>
      </c>
    </row>
    <row r="25" spans="1:11" x14ac:dyDescent="0.2">
      <c r="A25" s="2" t="s">
        <v>28</v>
      </c>
      <c r="B25" s="7">
        <v>0</v>
      </c>
      <c r="C25" s="7"/>
      <c r="D25" s="7"/>
      <c r="E25" s="7">
        <v>1287</v>
      </c>
      <c r="F25" s="8">
        <v>0</v>
      </c>
      <c r="G25" s="8">
        <v>0</v>
      </c>
      <c r="H25" s="9">
        <v>0</v>
      </c>
      <c r="I25" s="9"/>
      <c r="J25" s="9"/>
      <c r="K25" s="10">
        <v>0</v>
      </c>
    </row>
    <row r="26" spans="1:11" s="21" customFormat="1" ht="22.5" x14ac:dyDescent="0.2">
      <c r="A26" s="17" t="s">
        <v>18</v>
      </c>
      <c r="B26" s="18">
        <f t="shared" ref="B26:E26" si="5">SUM(B7:B25)</f>
        <v>10132</v>
      </c>
      <c r="C26" s="18">
        <f t="shared" si="5"/>
        <v>10834</v>
      </c>
      <c r="D26" s="18">
        <f t="shared" si="5"/>
        <v>10146</v>
      </c>
      <c r="E26" s="18">
        <f t="shared" si="5"/>
        <v>11715</v>
      </c>
      <c r="F26" s="19">
        <f>SUM(F7:F25)</f>
        <v>13470</v>
      </c>
      <c r="G26" s="19">
        <f>SUM(G7:G25)</f>
        <v>12235</v>
      </c>
      <c r="H26" s="9">
        <f t="shared" ref="H26:J26" si="6">SUM(H7:H25)</f>
        <v>12789.599999999999</v>
      </c>
      <c r="I26" s="9">
        <f t="shared" si="6"/>
        <v>13545.65</v>
      </c>
      <c r="J26" s="9">
        <f t="shared" si="6"/>
        <v>14351.1595</v>
      </c>
      <c r="K26" s="20">
        <f>SUM(K7:K25)</f>
        <v>13390</v>
      </c>
    </row>
    <row r="27" spans="1:11" x14ac:dyDescent="0.2">
      <c r="A27" s="2" t="s">
        <v>19</v>
      </c>
      <c r="B27" s="7"/>
      <c r="C27" s="7"/>
      <c r="D27" s="7"/>
      <c r="E27" s="7"/>
      <c r="F27" s="8"/>
      <c r="G27" s="8"/>
      <c r="H27" s="9"/>
      <c r="I27" s="9"/>
      <c r="J27" s="9"/>
      <c r="K27" s="10"/>
    </row>
    <row r="28" spans="1:11" x14ac:dyDescent="0.2">
      <c r="A28" s="2" t="s">
        <v>20</v>
      </c>
      <c r="B28" s="7">
        <v>295</v>
      </c>
      <c r="C28" s="7">
        <v>295</v>
      </c>
      <c r="D28" s="7">
        <v>295</v>
      </c>
      <c r="E28" s="7">
        <v>123</v>
      </c>
      <c r="F28" s="8">
        <v>300</v>
      </c>
      <c r="G28" s="8">
        <v>296</v>
      </c>
      <c r="H28" s="9">
        <f>G28*105%</f>
        <v>310.8</v>
      </c>
      <c r="I28" s="9">
        <f t="shared" ref="I28:J28" si="7">H28*105%</f>
        <v>326.34000000000003</v>
      </c>
      <c r="J28" s="9">
        <f t="shared" si="7"/>
        <v>342.65700000000004</v>
      </c>
      <c r="K28" s="10">
        <v>311</v>
      </c>
    </row>
    <row r="29" spans="1:11" x14ac:dyDescent="0.2">
      <c r="A29" s="2" t="s">
        <v>21</v>
      </c>
      <c r="B29" s="7">
        <v>376</v>
      </c>
      <c r="C29" s="7">
        <v>403</v>
      </c>
      <c r="D29" s="7">
        <v>342</v>
      </c>
      <c r="E29" s="7">
        <v>208</v>
      </c>
      <c r="F29" s="8">
        <v>300</v>
      </c>
      <c r="G29" s="8">
        <v>327.25</v>
      </c>
      <c r="H29" s="9">
        <f>G29*105%</f>
        <v>343.61250000000001</v>
      </c>
      <c r="I29" s="9">
        <f t="shared" ref="I29:J29" si="8">H29*105%</f>
        <v>360.79312500000003</v>
      </c>
      <c r="J29" s="9">
        <f t="shared" si="8"/>
        <v>378.83278125000004</v>
      </c>
      <c r="K29" s="10">
        <v>350</v>
      </c>
    </row>
    <row r="30" spans="1:11" x14ac:dyDescent="0.2">
      <c r="A30" s="2" t="s">
        <v>22</v>
      </c>
      <c r="B30" s="7">
        <v>21</v>
      </c>
      <c r="C30" s="7">
        <v>0</v>
      </c>
      <c r="D30" s="7">
        <v>378</v>
      </c>
      <c r="E30" s="7">
        <v>0</v>
      </c>
      <c r="F30" s="8">
        <v>200</v>
      </c>
      <c r="G30" s="8">
        <v>100</v>
      </c>
      <c r="H30" s="9">
        <v>200</v>
      </c>
      <c r="I30" s="9">
        <f>H30*105%</f>
        <v>210</v>
      </c>
      <c r="J30" s="9">
        <f>I30*105%</f>
        <v>220.5</v>
      </c>
      <c r="K30" s="10">
        <v>200</v>
      </c>
    </row>
    <row r="31" spans="1:11" s="21" customFormat="1" x14ac:dyDescent="0.2">
      <c r="A31" s="6" t="s">
        <v>23</v>
      </c>
      <c r="B31" s="18"/>
      <c r="C31" s="18"/>
      <c r="D31" s="18"/>
      <c r="E31" s="18"/>
      <c r="F31" s="19">
        <f>SUM(F28:F30)</f>
        <v>800</v>
      </c>
      <c r="G31" s="19">
        <f t="shared" ref="G31:J31" si="9">SUM(G28:G30)</f>
        <v>723.25</v>
      </c>
      <c r="H31" s="9">
        <f t="shared" si="9"/>
        <v>854.41250000000002</v>
      </c>
      <c r="I31" s="9">
        <f t="shared" si="9"/>
        <v>897.13312500000006</v>
      </c>
      <c r="J31" s="9">
        <f t="shared" si="9"/>
        <v>941.98978125000008</v>
      </c>
      <c r="K31" s="20">
        <f>SUM(K28:K30)</f>
        <v>861</v>
      </c>
    </row>
    <row r="32" spans="1:11" x14ac:dyDescent="0.2">
      <c r="A32" s="2" t="s">
        <v>31</v>
      </c>
      <c r="B32" s="7">
        <v>240</v>
      </c>
      <c r="C32" s="7">
        <v>255</v>
      </c>
      <c r="D32" s="7">
        <v>180</v>
      </c>
      <c r="E32" s="7">
        <v>160</v>
      </c>
      <c r="F32" s="8">
        <v>400</v>
      </c>
      <c r="G32" s="8"/>
      <c r="H32" s="9">
        <f>SUM(B32:F32)/5</f>
        <v>247</v>
      </c>
      <c r="I32" s="9">
        <f>H32*105%</f>
        <v>259.35000000000002</v>
      </c>
      <c r="J32" s="9">
        <f>I32*105%</f>
        <v>272.31750000000005</v>
      </c>
      <c r="K32" s="10">
        <v>400</v>
      </c>
    </row>
    <row r="33" spans="1:11" x14ac:dyDescent="0.2">
      <c r="A33" s="2" t="s">
        <v>32</v>
      </c>
      <c r="B33" s="7">
        <v>0</v>
      </c>
      <c r="C33" s="7">
        <v>230</v>
      </c>
      <c r="D33" s="7">
        <v>250</v>
      </c>
      <c r="E33" s="7">
        <v>790</v>
      </c>
      <c r="F33" s="8">
        <v>500</v>
      </c>
      <c r="G33" s="8"/>
      <c r="H33" s="9">
        <f t="shared" ref="H33" si="10">SUM(B33:F33)/5</f>
        <v>354</v>
      </c>
      <c r="I33" s="9">
        <f t="shared" ref="I33:J33" si="11">H33*105%</f>
        <v>371.7</v>
      </c>
      <c r="J33" s="9">
        <f t="shared" si="11"/>
        <v>390.28500000000003</v>
      </c>
      <c r="K33" s="10">
        <v>500</v>
      </c>
    </row>
    <row r="34" spans="1:11" x14ac:dyDescent="0.2">
      <c r="A34" s="2" t="s">
        <v>42</v>
      </c>
      <c r="B34" s="7">
        <v>0</v>
      </c>
      <c r="C34" s="7">
        <v>20</v>
      </c>
      <c r="D34" s="7">
        <v>80</v>
      </c>
      <c r="E34" s="7">
        <v>0</v>
      </c>
      <c r="F34" s="8">
        <v>100</v>
      </c>
      <c r="G34" s="8">
        <v>0</v>
      </c>
      <c r="H34" s="9">
        <f>SUM(B34:F34)/5</f>
        <v>40</v>
      </c>
      <c r="I34" s="9">
        <f t="shared" ref="I34:J34" si="12">H34*105%</f>
        <v>42</v>
      </c>
      <c r="J34" s="9">
        <f t="shared" si="12"/>
        <v>44.1</v>
      </c>
      <c r="K34" s="10">
        <v>100</v>
      </c>
    </row>
    <row r="35" spans="1:11" x14ac:dyDescent="0.2">
      <c r="A35" s="2" t="s">
        <v>33</v>
      </c>
      <c r="B35" s="7">
        <v>0</v>
      </c>
      <c r="C35" s="7">
        <v>548</v>
      </c>
      <c r="D35" s="7">
        <v>0</v>
      </c>
      <c r="E35" s="7">
        <v>0</v>
      </c>
      <c r="F35" s="8">
        <v>500</v>
      </c>
      <c r="G35" s="8"/>
      <c r="H35" s="9">
        <v>0</v>
      </c>
      <c r="I35" s="9">
        <v>0</v>
      </c>
      <c r="J35" s="9">
        <v>0</v>
      </c>
      <c r="K35" s="10">
        <v>0</v>
      </c>
    </row>
    <row r="36" spans="1:11" s="21" customFormat="1" x14ac:dyDescent="0.2">
      <c r="A36" s="6" t="s">
        <v>34</v>
      </c>
      <c r="B36" s="18">
        <f t="shared" ref="B36" si="13">SUM(B32:B35)</f>
        <v>240</v>
      </c>
      <c r="C36" s="18">
        <f t="shared" ref="C36" si="14">SUM(C32:C35)</f>
        <v>1053</v>
      </c>
      <c r="D36" s="18">
        <v>1075</v>
      </c>
      <c r="E36" s="18">
        <f t="shared" ref="E36" si="15">SUM(E32:E35)</f>
        <v>950</v>
      </c>
      <c r="F36" s="19">
        <f t="shared" ref="F36:J36" si="16">SUM(F32:F35)</f>
        <v>1500</v>
      </c>
      <c r="G36" s="19">
        <f t="shared" si="16"/>
        <v>0</v>
      </c>
      <c r="H36" s="9">
        <f t="shared" si="16"/>
        <v>641</v>
      </c>
      <c r="I36" s="9">
        <f t="shared" si="16"/>
        <v>673.05</v>
      </c>
      <c r="J36" s="9">
        <f t="shared" si="16"/>
        <v>706.7025000000001</v>
      </c>
      <c r="K36" s="20">
        <f>SUM(K32:K35)</f>
        <v>1000</v>
      </c>
    </row>
    <row r="37" spans="1:11" x14ac:dyDescent="0.2">
      <c r="A37" s="6" t="s">
        <v>24</v>
      </c>
      <c r="B37" s="18">
        <f t="shared" ref="B37:E37" si="17">SUM(B31+B26+B36)</f>
        <v>10372</v>
      </c>
      <c r="C37" s="18">
        <f t="shared" si="17"/>
        <v>11887</v>
      </c>
      <c r="D37" s="18">
        <f t="shared" si="17"/>
        <v>11221</v>
      </c>
      <c r="E37" s="18">
        <f t="shared" si="17"/>
        <v>12665</v>
      </c>
      <c r="F37" s="19">
        <f>SUM(F31+F26+F36)</f>
        <v>15770</v>
      </c>
      <c r="G37" s="19">
        <f>SUM(G31+G26)</f>
        <v>12958.25</v>
      </c>
      <c r="H37" s="9">
        <f t="shared" ref="H37:I37" si="18">SUM(H31+H26)</f>
        <v>13644.012499999999</v>
      </c>
      <c r="I37" s="9">
        <f t="shared" si="18"/>
        <v>14442.783125</v>
      </c>
      <c r="J37" s="9">
        <f>SUM(J31+J26)</f>
        <v>15293.14928125</v>
      </c>
      <c r="K37" s="20">
        <f>SUM(K31+K26+L30+K36)</f>
        <v>15251</v>
      </c>
    </row>
    <row r="38" spans="1:11" x14ac:dyDescent="0.2">
      <c r="A38" s="2" t="s">
        <v>25</v>
      </c>
      <c r="B38" s="7"/>
      <c r="C38" s="7"/>
      <c r="D38" s="7"/>
      <c r="E38" s="7"/>
      <c r="F38" s="8"/>
      <c r="G38" s="8"/>
      <c r="H38" s="9"/>
      <c r="I38" s="9"/>
      <c r="J38" s="9"/>
      <c r="K38" s="10"/>
    </row>
    <row r="39" spans="1:11" x14ac:dyDescent="0.2">
      <c r="A39" s="2" t="s">
        <v>26</v>
      </c>
      <c r="B39" s="7">
        <v>595</v>
      </c>
      <c r="C39" s="7">
        <v>1139</v>
      </c>
      <c r="D39" s="7">
        <v>1100</v>
      </c>
      <c r="E39" s="7">
        <v>0</v>
      </c>
      <c r="F39" s="8">
        <v>1075</v>
      </c>
      <c r="G39" s="8">
        <v>1075</v>
      </c>
      <c r="H39" s="9">
        <v>1075</v>
      </c>
      <c r="I39" s="9">
        <f>H39*105%</f>
        <v>1128.75</v>
      </c>
      <c r="J39" s="9">
        <f>I39*105%</f>
        <v>1185.1875</v>
      </c>
      <c r="K39" s="10">
        <v>1075</v>
      </c>
    </row>
    <row r="40" spans="1:11" x14ac:dyDescent="0.2">
      <c r="A40" s="6" t="s">
        <v>27</v>
      </c>
      <c r="B40" s="18">
        <f t="shared" ref="B40:K40" si="19">SUM(B37-B39)</f>
        <v>9777</v>
      </c>
      <c r="C40" s="18">
        <f t="shared" si="19"/>
        <v>10748</v>
      </c>
      <c r="D40" s="18">
        <f t="shared" si="19"/>
        <v>10121</v>
      </c>
      <c r="E40" s="18">
        <f t="shared" si="19"/>
        <v>12665</v>
      </c>
      <c r="F40" s="19">
        <f t="shared" si="19"/>
        <v>14695</v>
      </c>
      <c r="G40" s="19">
        <f t="shared" si="19"/>
        <v>11883.25</v>
      </c>
      <c r="H40" s="9">
        <f t="shared" si="19"/>
        <v>12569.012499999999</v>
      </c>
      <c r="I40" s="9">
        <f t="shared" si="19"/>
        <v>13314.033125</v>
      </c>
      <c r="J40" s="9">
        <f t="shared" si="19"/>
        <v>14107.96178125</v>
      </c>
      <c r="K40" s="20">
        <f t="shared" si="19"/>
        <v>14176</v>
      </c>
    </row>
  </sheetData>
  <mergeCells count="2">
    <mergeCell ref="A1:K1"/>
    <mergeCell ref="A2:K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2017-11-15T15:24:26Z</cp:lastPrinted>
  <dcterms:created xsi:type="dcterms:W3CDTF">2015-01-15T14:10:40Z</dcterms:created>
  <dcterms:modified xsi:type="dcterms:W3CDTF">2017-11-16T12:29:01Z</dcterms:modified>
</cp:coreProperties>
</file>