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0" windowHeight="3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<sst xmlns="http://schemas.openxmlformats.org/spreadsheetml/2006/main" count="57" uniqueCount="36">
  <si>
    <t>VENUES COMMITTEE:</t>
  </si>
  <si>
    <t>Corn Exchange Revenue Costs</t>
  </si>
  <si>
    <t>Pump House Revenue Costs</t>
  </si>
  <si>
    <t>RECREATION &amp; OPEN SPACES COMMITTEE:</t>
  </si>
  <si>
    <t>Revenue Costs</t>
  </si>
  <si>
    <t>Capital Expenditure</t>
  </si>
  <si>
    <t>PLANNING &amp; HIGHWAYS COMMITTEE:</t>
  </si>
  <si>
    <t>OFFICE &amp; ESTABLISHMENT:</t>
  </si>
  <si>
    <t xml:space="preserve">Grants </t>
  </si>
  <si>
    <t>COMMUNITY &amp; TOURIST INFORMATION CENTRE:</t>
  </si>
  <si>
    <t>DIRECT COUNCIL EXPENDITURE:</t>
  </si>
  <si>
    <t>Loan Repayments</t>
  </si>
  <si>
    <t>Mayor’s Allowance</t>
  </si>
  <si>
    <t>Community Awards/ Civic Events</t>
  </si>
  <si>
    <t xml:space="preserve">TOTAL REVENUE BUDGET </t>
  </si>
  <si>
    <t>A summary of the net cost of services and facilities provided by the Council</t>
  </si>
  <si>
    <t xml:space="preserve">Corn Exchange Capital expediture </t>
  </si>
  <si>
    <t xml:space="preserve">Pump HouseCapital expediture </t>
  </si>
  <si>
    <t>Total</t>
  </si>
  <si>
    <t>Less: Transfer from Reserves</t>
  </si>
  <si>
    <t xml:space="preserve">TOTAL PRECEPT REQUIREMENT </t>
  </si>
  <si>
    <t>Council Tax Band D</t>
  </si>
  <si>
    <t>Total revenue</t>
  </si>
  <si>
    <t>Difference</t>
  </si>
  <si>
    <t>2016/17</t>
  </si>
  <si>
    <t>% increase</t>
  </si>
  <si>
    <t>Less: Council Tax Support Transitional Grant</t>
  </si>
  <si>
    <t>YOUTH SERVICES</t>
  </si>
  <si>
    <t>Faringdon Town Council BUDGET SUMMARY 2017/18</t>
  </si>
  <si>
    <t>2017/18</t>
  </si>
  <si>
    <t xml:space="preserve">Less: OCC Transitional Support grant </t>
  </si>
  <si>
    <t>Staff</t>
  </si>
  <si>
    <t>Revenue</t>
  </si>
  <si>
    <t>Grants</t>
  </si>
  <si>
    <t>Loan Costs</t>
  </si>
  <si>
    <t xml:space="preserve">Total Capital Expenditure not to be funded from precept request.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</si>
</sst>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4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6" fontId="47" fillId="0" borderId="0" xfId="0" applyNumberFormat="1" applyFont="1" applyAlignment="1">
      <alignment vertical="center"/>
    </xf>
    <xf numFmtId="6" fontId="46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/>
    </xf>
    <xf numFmtId="44" fontId="48" fillId="0" borderId="0" xfId="44" applyFont="1" applyAlignment="1">
      <alignment/>
    </xf>
    <xf numFmtId="44" fontId="46" fillId="0" borderId="0" xfId="44" applyFont="1" applyAlignment="1">
      <alignment/>
    </xf>
    <xf numFmtId="0" fontId="46" fillId="0" borderId="0" xfId="0" applyFont="1" applyAlignment="1">
      <alignment horizontal="left" vertical="center" indent="1"/>
    </xf>
    <xf numFmtId="0" fontId="47" fillId="0" borderId="0" xfId="0" applyFont="1" applyAlignment="1">
      <alignment/>
    </xf>
    <xf numFmtId="44" fontId="47" fillId="0" borderId="0" xfId="44" applyFont="1" applyAlignment="1">
      <alignment/>
    </xf>
    <xf numFmtId="44" fontId="46" fillId="0" borderId="0" xfId="44" applyFont="1" applyAlignment="1">
      <alignment vertical="center"/>
    </xf>
    <xf numFmtId="44" fontId="49" fillId="0" borderId="0" xfId="44" applyFont="1" applyAlignment="1">
      <alignment vertical="center"/>
    </xf>
    <xf numFmtId="44" fontId="50" fillId="0" borderId="0" xfId="44" applyFont="1" applyAlignment="1">
      <alignment/>
    </xf>
    <xf numFmtId="44" fontId="47" fillId="0" borderId="0" xfId="44" applyFont="1" applyAlignment="1">
      <alignment vertical="center"/>
    </xf>
    <xf numFmtId="44" fontId="51" fillId="0" borderId="0" xfId="44" applyFont="1" applyAlignment="1">
      <alignment/>
    </xf>
    <xf numFmtId="44" fontId="46" fillId="0" borderId="0" xfId="0" applyNumberFormat="1" applyFont="1" applyAlignment="1">
      <alignment/>
    </xf>
    <xf numFmtId="0" fontId="47" fillId="0" borderId="0" xfId="0" applyFont="1" applyAlignment="1">
      <alignment vertical="center" wrapText="1"/>
    </xf>
    <xf numFmtId="44" fontId="9" fillId="0" borderId="0" xfId="44" applyFont="1" applyBorder="1" applyAlignment="1">
      <alignment/>
    </xf>
    <xf numFmtId="44" fontId="46" fillId="0" borderId="0" xfId="44" applyFont="1" applyBorder="1" applyAlignment="1">
      <alignment/>
    </xf>
    <xf numFmtId="2" fontId="46" fillId="0" borderId="0" xfId="44" applyNumberFormat="1" applyFont="1" applyAlignment="1">
      <alignment/>
    </xf>
    <xf numFmtId="0" fontId="46" fillId="0" borderId="0" xfId="44" applyNumberFormat="1" applyFont="1" applyAlignment="1">
      <alignment/>
    </xf>
    <xf numFmtId="0" fontId="47" fillId="0" borderId="0" xfId="0" applyFont="1" applyAlignment="1">
      <alignment horizontal="left" vertical="center" wrapText="1" indent="15"/>
    </xf>
    <xf numFmtId="164" fontId="46" fillId="0" borderId="0" xfId="44" applyNumberFormat="1" applyFont="1" applyAlignment="1">
      <alignment/>
    </xf>
    <xf numFmtId="44" fontId="47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4" fontId="50" fillId="0" borderId="0" xfId="0" applyNumberFormat="1" applyFont="1" applyAlignment="1">
      <alignment/>
    </xf>
    <xf numFmtId="44" fontId="49" fillId="0" borderId="0" xfId="0" applyNumberFormat="1" applyFont="1" applyAlignment="1">
      <alignment/>
    </xf>
    <xf numFmtId="2" fontId="49" fillId="0" borderId="0" xfId="44" applyNumberFormat="1" applyFont="1" applyAlignment="1">
      <alignment/>
    </xf>
    <xf numFmtId="3" fontId="46" fillId="0" borderId="10" xfId="0" applyNumberFormat="1" applyFont="1" applyBorder="1" applyAlignment="1">
      <alignment vertical="center" wrapText="1"/>
    </xf>
    <xf numFmtId="3" fontId="46" fillId="0" borderId="11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675"/>
          <c:y val="0.04575"/>
          <c:w val="0.45625"/>
          <c:h val="0.903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Sheet2!$A$2:$A$5</c:f>
              <c:strCache/>
            </c:strRef>
          </c:cat>
          <c:val>
            <c:numRef>
              <c:f>Sheet2!$B$2:$B$5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75"/>
          <c:y val="0.29075"/>
          <c:w val="0.15975"/>
          <c:h val="0.40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46"/>
          <c:w val="0.44675"/>
          <c:h val="0.90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strRef>
              <c:f>Sheet3!$A$1:$A$6</c:f>
              <c:strCache/>
            </c:strRef>
          </c:cat>
          <c:val>
            <c:numRef>
              <c:f>Sheet3!$B$1:$B$6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"/>
          <c:y val="0.082"/>
          <c:w val="0.34775"/>
          <c:h val="0.8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4</xdr:row>
      <xdr:rowOff>171450</xdr:rowOff>
    </xdr:from>
    <xdr:to>
      <xdr:col>13</xdr:col>
      <xdr:colOff>485775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3895725" y="962025"/>
        <a:ext cx="44005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5</xdr:row>
      <xdr:rowOff>142875</xdr:rowOff>
    </xdr:from>
    <xdr:to>
      <xdr:col>8</xdr:col>
      <xdr:colOff>219075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86225" y="1095375"/>
        <a:ext cx="44577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9">
      <selection activeCell="D50" sqref="D50"/>
    </sheetView>
  </sheetViews>
  <sheetFormatPr defaultColWidth="8.8515625" defaultRowHeight="15"/>
  <cols>
    <col min="1" max="1" width="53.00390625" style="5" customWidth="1"/>
    <col min="2" max="2" width="15.421875" style="7" bestFit="1" customWidth="1"/>
    <col min="3" max="3" width="17.421875" style="7" bestFit="1" customWidth="1"/>
    <col min="4" max="4" width="21.421875" style="5" bestFit="1" customWidth="1"/>
    <col min="5" max="5" width="8.8515625" style="5" customWidth="1"/>
    <col min="6" max="6" width="23.28125" style="5" customWidth="1"/>
    <col min="7" max="16384" width="8.8515625" style="5" customWidth="1"/>
  </cols>
  <sheetData>
    <row r="1" ht="45">
      <c r="A1" s="22" t="s">
        <v>28</v>
      </c>
    </row>
    <row r="2" ht="15">
      <c r="A2" s="8" t="s">
        <v>15</v>
      </c>
    </row>
    <row r="3" spans="2:3" ht="15">
      <c r="B3" s="21" t="s">
        <v>24</v>
      </c>
      <c r="C3" s="21" t="s">
        <v>29</v>
      </c>
    </row>
    <row r="4" spans="1:3" s="9" customFormat="1" ht="15">
      <c r="A4" s="9" t="s">
        <v>0</v>
      </c>
      <c r="B4" s="10"/>
      <c r="C4" s="10"/>
    </row>
    <row r="5" spans="1:3" ht="15">
      <c r="A5" s="5" t="s">
        <v>1</v>
      </c>
      <c r="B5" s="7">
        <v>7690</v>
      </c>
      <c r="C5" s="7">
        <v>2350</v>
      </c>
    </row>
    <row r="6" spans="1:3" ht="15">
      <c r="A6" s="5" t="s">
        <v>2</v>
      </c>
      <c r="B6" s="7">
        <v>8625</v>
      </c>
      <c r="C6" s="7">
        <v>7445</v>
      </c>
    </row>
    <row r="9" spans="1:3" s="9" customFormat="1" ht="15">
      <c r="A9" s="9" t="s">
        <v>18</v>
      </c>
      <c r="B9" s="10">
        <f>SUM(B5+B6+B47+B48)</f>
        <v>16315</v>
      </c>
      <c r="C9" s="10">
        <f>SUM(C5+C6+C47+C48)</f>
        <v>37151</v>
      </c>
    </row>
    <row r="10" spans="1:3" s="9" customFormat="1" ht="15">
      <c r="A10" s="4" t="s">
        <v>3</v>
      </c>
      <c r="B10" s="10"/>
      <c r="C10" s="10"/>
    </row>
    <row r="11" spans="1:5" ht="15">
      <c r="A11" s="5" t="s">
        <v>4</v>
      </c>
      <c r="B11" s="18">
        <v>14235</v>
      </c>
      <c r="C11" s="18">
        <v>13195</v>
      </c>
      <c r="E11" s="3"/>
    </row>
    <row r="12" spans="1:5" ht="15">
      <c r="A12" s="5" t="s">
        <v>5</v>
      </c>
      <c r="B12" s="7">
        <v>6750</v>
      </c>
      <c r="C12" s="7">
        <v>0</v>
      </c>
      <c r="E12" s="1"/>
    </row>
    <row r="13" spans="1:3" s="9" customFormat="1" ht="15">
      <c r="A13" s="4" t="s">
        <v>18</v>
      </c>
      <c r="B13" s="10">
        <f>SUM(B11:B12)</f>
        <v>20985</v>
      </c>
      <c r="C13" s="10">
        <f>SUM(C11:C12)</f>
        <v>13195</v>
      </c>
    </row>
    <row r="14" spans="1:9" ht="15">
      <c r="A14" s="4" t="s">
        <v>6</v>
      </c>
      <c r="B14" s="14"/>
      <c r="C14" s="14"/>
      <c r="D14"/>
      <c r="E14"/>
      <c r="F14"/>
      <c r="G14"/>
      <c r="H14"/>
      <c r="I14"/>
    </row>
    <row r="15" spans="1:9" ht="15">
      <c r="A15" s="1" t="s">
        <v>4</v>
      </c>
      <c r="B15" s="6">
        <v>2580</v>
      </c>
      <c r="C15" s="6">
        <v>1500</v>
      </c>
      <c r="D15"/>
      <c r="F15"/>
      <c r="G15"/>
      <c r="H15"/>
      <c r="I15"/>
    </row>
    <row r="16" spans="1:9" ht="15">
      <c r="A16" s="1" t="s">
        <v>5</v>
      </c>
      <c r="B16" s="6">
        <v>0</v>
      </c>
      <c r="C16" s="6">
        <v>0</v>
      </c>
      <c r="D16"/>
      <c r="E16" s="1"/>
      <c r="F16"/>
      <c r="G16"/>
      <c r="H16"/>
      <c r="I16"/>
    </row>
    <row r="17" spans="1:9" ht="15">
      <c r="A17" s="4" t="s">
        <v>18</v>
      </c>
      <c r="B17" s="10">
        <f>SUM(B15+B16)</f>
        <v>2580</v>
      </c>
      <c r="C17" s="10">
        <f>SUM(C15+C16)</f>
        <v>1500</v>
      </c>
      <c r="D17"/>
      <c r="E17"/>
      <c r="F17"/>
      <c r="G17"/>
      <c r="H17"/>
      <c r="I17"/>
    </row>
    <row r="18" spans="1:9" ht="15">
      <c r="A18" s="4" t="s">
        <v>7</v>
      </c>
      <c r="B18" s="6"/>
      <c r="C18" s="6"/>
      <c r="D18"/>
      <c r="E18"/>
      <c r="F18" s="2"/>
      <c r="G18"/>
      <c r="H18"/>
      <c r="I18"/>
    </row>
    <row r="19" spans="1:9" ht="15">
      <c r="A19" s="1" t="s">
        <v>4</v>
      </c>
      <c r="B19" s="6">
        <v>274169</v>
      </c>
      <c r="C19" s="6">
        <v>312960</v>
      </c>
      <c r="D19"/>
      <c r="E19" s="3"/>
      <c r="F19"/>
      <c r="G19"/>
      <c r="H19"/>
      <c r="I19"/>
    </row>
    <row r="20" spans="1:9" ht="15">
      <c r="A20" s="1" t="s">
        <v>8</v>
      </c>
      <c r="B20" s="6">
        <v>15000</v>
      </c>
      <c r="C20" s="6">
        <v>15000</v>
      </c>
      <c r="D20"/>
      <c r="E20"/>
      <c r="F20" s="3"/>
      <c r="G20"/>
      <c r="H20"/>
      <c r="I20"/>
    </row>
    <row r="21" spans="1:9" ht="15">
      <c r="A21" s="4" t="s">
        <v>18</v>
      </c>
      <c r="B21" s="15">
        <f>SUM(B19:B20)</f>
        <v>289169</v>
      </c>
      <c r="C21" s="15">
        <f>SUM(C19:C20)</f>
        <v>327960</v>
      </c>
      <c r="D21"/>
      <c r="E21"/>
      <c r="F21"/>
      <c r="G21"/>
      <c r="H21"/>
      <c r="I21"/>
    </row>
    <row r="22" spans="1:9" ht="15">
      <c r="A22" s="4" t="s">
        <v>9</v>
      </c>
      <c r="B22" s="14"/>
      <c r="C22" s="14"/>
      <c r="D22"/>
      <c r="E22"/>
      <c r="F22"/>
      <c r="G22"/>
      <c r="H22"/>
      <c r="I22"/>
    </row>
    <row r="23" spans="1:9" ht="15">
      <c r="A23" s="1" t="s">
        <v>4</v>
      </c>
      <c r="B23" s="12">
        <v>-2580</v>
      </c>
      <c r="C23" s="12">
        <v>-2580</v>
      </c>
      <c r="D23"/>
      <c r="F23"/>
      <c r="G23"/>
      <c r="H23"/>
      <c r="I23"/>
    </row>
    <row r="24" spans="1:9" ht="15">
      <c r="A24" s="1" t="s">
        <v>5</v>
      </c>
      <c r="B24" s="6">
        <v>0</v>
      </c>
      <c r="C24" s="6">
        <v>0</v>
      </c>
      <c r="D24"/>
      <c r="E24" s="1"/>
      <c r="F24"/>
      <c r="G24"/>
      <c r="H24"/>
      <c r="I24"/>
    </row>
    <row r="25" spans="1:9" ht="15">
      <c r="A25" s="4" t="s">
        <v>18</v>
      </c>
      <c r="B25" s="13">
        <f>SUM(B23:B24)</f>
        <v>-2580</v>
      </c>
      <c r="C25" s="13">
        <f>SUM(C23:C24)</f>
        <v>-2580</v>
      </c>
      <c r="D25"/>
      <c r="E25"/>
      <c r="F25"/>
      <c r="G25"/>
      <c r="H25"/>
      <c r="I25"/>
    </row>
    <row r="26" spans="1:9" ht="15">
      <c r="A26" s="4" t="s">
        <v>27</v>
      </c>
      <c r="B26" s="6"/>
      <c r="C26" s="6"/>
      <c r="D26"/>
      <c r="E26"/>
      <c r="F26"/>
      <c r="G26"/>
      <c r="H26"/>
      <c r="I26" s="2"/>
    </row>
    <row r="27" spans="1:9" ht="15">
      <c r="A27" s="1" t="s">
        <v>4</v>
      </c>
      <c r="B27" s="19">
        <v>10380</v>
      </c>
      <c r="C27" s="19">
        <v>10700</v>
      </c>
      <c r="D27"/>
      <c r="E27" s="3"/>
      <c r="F27"/>
      <c r="G27"/>
      <c r="H27"/>
      <c r="I27"/>
    </row>
    <row r="28" spans="1:9" ht="15">
      <c r="A28" s="1" t="s">
        <v>5</v>
      </c>
      <c r="B28" s="7">
        <v>0</v>
      </c>
      <c r="C28" s="7">
        <v>0</v>
      </c>
      <c r="D28"/>
      <c r="E28" s="1"/>
      <c r="F28"/>
      <c r="G28"/>
      <c r="H28"/>
      <c r="I28"/>
    </row>
    <row r="29" spans="1:9" ht="15">
      <c r="A29" s="4" t="s">
        <v>18</v>
      </c>
      <c r="B29" s="10">
        <f>SUM(B27:B28)</f>
        <v>10380</v>
      </c>
      <c r="C29" s="10">
        <f>SUM(C27:C28)</f>
        <v>10700</v>
      </c>
      <c r="D29"/>
      <c r="E29"/>
      <c r="F29"/>
      <c r="G29"/>
      <c r="H29"/>
      <c r="I29"/>
    </row>
    <row r="30" spans="1:9" ht="15">
      <c r="A30" s="4" t="s">
        <v>10</v>
      </c>
      <c r="B30" s="6"/>
      <c r="C30" s="6"/>
      <c r="D30"/>
      <c r="E30" s="2"/>
      <c r="F30"/>
      <c r="G30"/>
      <c r="H30"/>
      <c r="I30"/>
    </row>
    <row r="31" spans="1:9" ht="15">
      <c r="A31" s="1" t="s">
        <v>11</v>
      </c>
      <c r="B31" s="7">
        <v>16500</v>
      </c>
      <c r="C31" s="7">
        <v>14960</v>
      </c>
      <c r="D31"/>
      <c r="E31" s="3"/>
      <c r="F31"/>
      <c r="G31"/>
      <c r="H31"/>
      <c r="I31"/>
    </row>
    <row r="32" spans="1:9" ht="15">
      <c r="A32" s="1" t="s">
        <v>12</v>
      </c>
      <c r="B32" s="11">
        <v>1500</v>
      </c>
      <c r="C32" s="11">
        <v>1500</v>
      </c>
      <c r="D32"/>
      <c r="F32"/>
      <c r="G32"/>
      <c r="H32"/>
      <c r="I32"/>
    </row>
    <row r="33" spans="1:9" ht="15">
      <c r="A33" s="1" t="s">
        <v>13</v>
      </c>
      <c r="B33" s="11">
        <v>300</v>
      </c>
      <c r="C33" s="11">
        <v>1000</v>
      </c>
      <c r="D33"/>
      <c r="E33"/>
      <c r="F33"/>
      <c r="G33"/>
      <c r="H33"/>
      <c r="I33"/>
    </row>
    <row r="34" spans="1:9" ht="15">
      <c r="A34" s="4" t="s">
        <v>22</v>
      </c>
      <c r="B34" s="10">
        <f>SUM(B31:B33)</f>
        <v>18300</v>
      </c>
      <c r="C34" s="10">
        <f>SUM(C31:C33)</f>
        <v>17460</v>
      </c>
      <c r="D34"/>
      <c r="E34"/>
      <c r="F34"/>
      <c r="G34"/>
      <c r="H34"/>
      <c r="I34"/>
    </row>
    <row r="35" spans="1:3" ht="15">
      <c r="A35" s="5" t="s">
        <v>5</v>
      </c>
      <c r="C35" s="7">
        <v>0</v>
      </c>
    </row>
    <row r="36" spans="1:6" ht="15">
      <c r="A36" s="4" t="s">
        <v>14</v>
      </c>
      <c r="B36" s="6">
        <f>SUM(B11+B17+B21+B25+B29+B34+B5+B6)</f>
        <v>348399</v>
      </c>
      <c r="C36" s="6">
        <f>SUM(C17+C21+C25+C29+C34+C5+C6+C11)</f>
        <v>378030</v>
      </c>
      <c r="D36" s="25"/>
      <c r="E36" s="2"/>
      <c r="F36" s="26"/>
    </row>
    <row r="37" spans="1:6" ht="15">
      <c r="A37" s="4" t="s">
        <v>5</v>
      </c>
      <c r="B37" s="6">
        <v>6750</v>
      </c>
      <c r="C37" s="6">
        <v>0</v>
      </c>
      <c r="D37"/>
      <c r="E37" s="2"/>
      <c r="F37" s="26"/>
    </row>
    <row r="38" spans="1:6" ht="15">
      <c r="A38" s="17" t="s">
        <v>26</v>
      </c>
      <c r="B38" s="6">
        <v>12153</v>
      </c>
      <c r="C38" s="6">
        <v>5370</v>
      </c>
      <c r="D38" s="2"/>
      <c r="E38"/>
      <c r="F38" s="26"/>
    </row>
    <row r="39" spans="1:6" ht="15">
      <c r="A39" s="4" t="s">
        <v>19</v>
      </c>
      <c r="B39" s="6"/>
      <c r="C39" s="6">
        <v>0</v>
      </c>
      <c r="D39"/>
      <c r="E39"/>
      <c r="F39" s="26"/>
    </row>
    <row r="40" spans="1:6" ht="15">
      <c r="A40" s="4" t="s">
        <v>30</v>
      </c>
      <c r="B40" s="6"/>
      <c r="C40" s="6">
        <v>12500</v>
      </c>
      <c r="D40"/>
      <c r="E40"/>
      <c r="F40" s="26"/>
    </row>
    <row r="41" spans="1:6" s="9" customFormat="1" ht="15">
      <c r="A41" s="9" t="s">
        <v>20</v>
      </c>
      <c r="B41" s="10">
        <f>SUM(B36+B37-B38-B39)</f>
        <v>342996</v>
      </c>
      <c r="C41" s="10">
        <f>SUM(C36-C38-C39-C40)</f>
        <v>360160</v>
      </c>
      <c r="D41" s="24"/>
      <c r="F41" s="27"/>
    </row>
    <row r="42" spans="1:6" ht="15">
      <c r="A42" s="9" t="s">
        <v>21</v>
      </c>
      <c r="B42" s="10">
        <f>SUM(B41/2672.6)</f>
        <v>128.33794806555414</v>
      </c>
      <c r="C42" s="10">
        <f>SUM(C41/2722.3)</f>
        <v>132.2998934724314</v>
      </c>
      <c r="D42" s="10"/>
      <c r="F42" s="13"/>
    </row>
    <row r="43" spans="2:6" ht="15">
      <c r="B43" s="9" t="s">
        <v>23</v>
      </c>
      <c r="C43" s="9" t="s">
        <v>25</v>
      </c>
      <c r="D43" s="16"/>
      <c r="F43" s="28"/>
    </row>
    <row r="44" spans="2:6" ht="15">
      <c r="B44" s="16">
        <f>SUM(C42-B42)</f>
        <v>3.9619454068772484</v>
      </c>
      <c r="C44" s="23">
        <f>SUM(B44/B42*100)</f>
        <v>3.087119177605609</v>
      </c>
      <c r="D44" s="23"/>
      <c r="F44" s="29"/>
    </row>
    <row r="45" spans="2:3" ht="15">
      <c r="B45" s="5"/>
      <c r="C45" s="20"/>
    </row>
    <row r="46" spans="2:4" ht="15">
      <c r="B46" s="5"/>
      <c r="C46" s="10"/>
      <c r="D46" s="20"/>
    </row>
    <row r="47" spans="1:3" ht="15">
      <c r="A47" s="5" t="s">
        <v>16</v>
      </c>
      <c r="B47" s="7">
        <v>0</v>
      </c>
      <c r="C47" s="7">
        <v>27356</v>
      </c>
    </row>
    <row r="48" spans="1:3" ht="15">
      <c r="A48" s="5" t="s">
        <v>17</v>
      </c>
      <c r="B48" s="7">
        <v>0</v>
      </c>
      <c r="C48" s="7">
        <v>0</v>
      </c>
    </row>
    <row r="49" spans="1:5" ht="15">
      <c r="A49" s="5" t="s">
        <v>5</v>
      </c>
      <c r="B49" s="7">
        <v>6750</v>
      </c>
      <c r="C49" s="7">
        <v>15222</v>
      </c>
      <c r="E49" s="1"/>
    </row>
    <row r="50" spans="1:6" ht="30">
      <c r="A50" s="17" t="s">
        <v>35</v>
      </c>
      <c r="B50" s="6">
        <v>6750</v>
      </c>
      <c r="C50" s="6">
        <f>SUM(C47+C49)</f>
        <v>42578</v>
      </c>
      <c r="D50"/>
      <c r="E50" s="2"/>
      <c r="F50" s="26"/>
    </row>
  </sheetData>
  <sheetProtection/>
  <printOptions gridLines="1"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2" sqref="A2:B5"/>
    </sheetView>
  </sheetViews>
  <sheetFormatPr defaultColWidth="8.8515625" defaultRowHeight="15"/>
  <cols>
    <col min="1" max="1" width="10.28125" style="0" bestFit="1" customWidth="1"/>
    <col min="2" max="2" width="9.421875" style="0" bestFit="1" customWidth="1"/>
  </cols>
  <sheetData>
    <row r="1" ht="15" thickBot="1"/>
    <row r="2" spans="1:2" ht="15.75" thickBot="1">
      <c r="A2" t="s">
        <v>31</v>
      </c>
      <c r="B2" s="30">
        <v>272950</v>
      </c>
    </row>
    <row r="3" spans="1:2" ht="15.75" thickBot="1">
      <c r="A3" t="s">
        <v>32</v>
      </c>
      <c r="B3" s="31">
        <v>75120</v>
      </c>
    </row>
    <row r="4" spans="1:2" ht="15.75" thickBot="1">
      <c r="A4" t="s">
        <v>33</v>
      </c>
      <c r="B4" s="31">
        <v>15000</v>
      </c>
    </row>
    <row r="5" spans="1:2" ht="15.75" thickBot="1">
      <c r="A5" t="s">
        <v>34</v>
      </c>
      <c r="B5" s="31">
        <v>14960</v>
      </c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7">
      <selection activeCell="A1" sqref="A1:B6"/>
    </sheetView>
  </sheetViews>
  <sheetFormatPr defaultColWidth="8.8515625" defaultRowHeight="15"/>
  <cols>
    <col min="1" max="1" width="57.421875" style="0" bestFit="1" customWidth="1"/>
    <col min="2" max="2" width="14.28125" style="0" bestFit="1" customWidth="1"/>
  </cols>
  <sheetData>
    <row r="1" spans="1:2" ht="15">
      <c r="A1" s="9" t="s">
        <v>0</v>
      </c>
      <c r="B1" s="10">
        <v>9795</v>
      </c>
    </row>
    <row r="2" spans="1:2" ht="15">
      <c r="A2" s="4" t="s">
        <v>3</v>
      </c>
      <c r="B2" s="10">
        <v>13195</v>
      </c>
    </row>
    <row r="3" spans="1:2" ht="15">
      <c r="A3" s="4" t="s">
        <v>6</v>
      </c>
      <c r="B3" s="14">
        <v>1500</v>
      </c>
    </row>
    <row r="4" spans="1:2" ht="15">
      <c r="A4" s="4" t="s">
        <v>7</v>
      </c>
      <c r="B4" s="6">
        <v>327960</v>
      </c>
    </row>
    <row r="5" spans="1:2" ht="15">
      <c r="A5" s="4" t="s">
        <v>27</v>
      </c>
      <c r="B5" s="6">
        <v>10700</v>
      </c>
    </row>
    <row r="6" spans="1:2" ht="15">
      <c r="A6" s="4" t="s">
        <v>10</v>
      </c>
      <c r="B6" s="6">
        <v>17460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</dc:creator>
  <cp:keywords/>
  <dc:description/>
  <cp:lastModifiedBy>Sally Thurston</cp:lastModifiedBy>
  <cp:lastPrinted>2016-01-14T11:22:42Z</cp:lastPrinted>
  <dcterms:created xsi:type="dcterms:W3CDTF">2014-11-03T14:23:05Z</dcterms:created>
  <dcterms:modified xsi:type="dcterms:W3CDTF">2017-03-27T20:18:59Z</dcterms:modified>
  <cp:category/>
  <cp:version/>
  <cp:contentType/>
  <cp:contentStatus/>
</cp:coreProperties>
</file>