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Finance\Budgets\Draft Budgets 18.19\"/>
    </mc:Choice>
  </mc:AlternateContent>
  <bookViews>
    <workbookView xWindow="0" yWindow="0" windowWidth="28800" windowHeight="11010" xr2:uid="{46316441-3BF2-42F7-934A-2F1CB9BE3545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 s="1"/>
  <c r="I13" i="1" l="1"/>
  <c r="J13" i="1" s="1"/>
  <c r="H27" i="1"/>
  <c r="I27" i="1" s="1"/>
  <c r="H19" i="1"/>
  <c r="I19" i="1" s="1"/>
  <c r="J19" i="1" s="1"/>
  <c r="H20" i="1"/>
  <c r="I20" i="1" s="1"/>
  <c r="J20" i="1" s="1"/>
  <c r="H21" i="1"/>
  <c r="I21" i="1" s="1"/>
  <c r="J21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2" i="1"/>
  <c r="I12" i="1" s="1"/>
  <c r="J12" i="1" s="1"/>
  <c r="H11" i="1"/>
  <c r="I11" i="1" s="1"/>
  <c r="J11" i="1" s="1"/>
  <c r="K28" i="1"/>
  <c r="I28" i="1" l="1"/>
  <c r="J27" i="1"/>
  <c r="J28" i="1" s="1"/>
  <c r="H28" i="1"/>
  <c r="G24" i="1"/>
  <c r="B24" i="1" l="1"/>
  <c r="C24" i="1"/>
  <c r="D24" i="1"/>
  <c r="E24" i="1"/>
  <c r="B28" i="1"/>
  <c r="C28" i="1"/>
  <c r="D28" i="1"/>
  <c r="E28" i="1"/>
  <c r="B30" i="1" l="1"/>
  <c r="E30" i="1"/>
  <c r="D30" i="1"/>
  <c r="C30" i="1"/>
  <c r="G28" i="1"/>
  <c r="F28" i="1"/>
  <c r="K24" i="1"/>
  <c r="F24" i="1"/>
  <c r="H24" i="1" l="1"/>
  <c r="H30" i="1" s="1"/>
  <c r="I24" i="1"/>
  <c r="I30" i="1" s="1"/>
  <c r="F30" i="1"/>
  <c r="K30" i="1"/>
  <c r="G30" i="1"/>
  <c r="J24" i="1" l="1"/>
  <c r="J30" i="1" s="1"/>
</calcChain>
</file>

<file path=xl/sharedStrings.xml><?xml version="1.0" encoding="utf-8"?>
<sst xmlns="http://schemas.openxmlformats.org/spreadsheetml/2006/main" count="34" uniqueCount="29">
  <si>
    <t>FARINGDON TOWN COUNCIL</t>
  </si>
  <si>
    <t>PUMP HOUSE</t>
  </si>
  <si>
    <t xml:space="preserve"> BUDGET 2017/18 </t>
  </si>
  <si>
    <t>EXPENDITURE</t>
  </si>
  <si>
    <t>Electricity</t>
  </si>
  <si>
    <t>Gas</t>
  </si>
  <si>
    <t>Repair &amp; Maintenance</t>
  </si>
  <si>
    <t>Water Hygiene</t>
  </si>
  <si>
    <t>Water Rates</t>
  </si>
  <si>
    <t>Advertising &amp; Publicity</t>
  </si>
  <si>
    <t>Furniture/Equipment</t>
  </si>
  <si>
    <t>Boiler Maintenance</t>
  </si>
  <si>
    <t>Lift Service</t>
  </si>
  <si>
    <t>Waste Disposal</t>
  </si>
  <si>
    <t>Rent - Faringdon Collections Trust</t>
  </si>
  <si>
    <t>TOTAL EXPENDITURE</t>
  </si>
  <si>
    <t>Less INCOME</t>
  </si>
  <si>
    <t>Room lettings</t>
  </si>
  <si>
    <t>TOTAL INCOME</t>
  </si>
  <si>
    <t>NET EXPENDITURE</t>
  </si>
  <si>
    <t>Facilities COMMITTEE</t>
  </si>
  <si>
    <t xml:space="preserve"> Fire  Maintenance</t>
  </si>
  <si>
    <t>Fixed Wire testing</t>
  </si>
  <si>
    <t>Budget</t>
  </si>
  <si>
    <t xml:space="preserve"> </t>
  </si>
  <si>
    <t>Actual</t>
  </si>
  <si>
    <t xml:space="preserve">Est. Actual </t>
  </si>
  <si>
    <t xml:space="preserve">Forecast 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</si>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</sst>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8" fillId="0" borderId="1" xfId="0" applyFont="1" applyBorder="1"/>
    <xf numFmtId="0" fontId="9" fillId="0" borderId="5" xfId="0" applyFont="1" applyBorder="1"/>
    <xf numFmtId="0" fontId="3" fillId="0" borderId="5" xfId="0" applyFont="1" applyBorder="1"/>
    <xf numFmtId="44" fontId="6" fillId="0" borderId="1" xfId="1" applyFont="1" applyBorder="1"/>
    <xf numFmtId="44" fontId="5" fillId="0" borderId="1" xfId="1" applyFont="1" applyBorder="1"/>
    <xf numFmtId="44" fontId="5" fillId="0" borderId="4" xfId="1" applyFont="1" applyBorder="1"/>
    <xf numFmtId="44" fontId="7" fillId="0" borderId="1" xfId="1" applyFont="1" applyBorder="1"/>
    <xf numFmtId="44" fontId="4" fillId="0" borderId="5" xfId="1" applyFont="1" applyBorder="1"/>
    <xf numFmtId="44" fontId="2" fillId="0" borderId="5" xfId="1" applyFont="1" applyBorder="1"/>
    <xf numFmtId="0" fontId="2" fillId="0" borderId="3" xfId="0" applyFont="1" applyBorder="1"/>
    <xf numFmtId="44" fontId="5" fillId="0" borderId="3" xfId="1" applyFont="1" applyBorder="1"/>
    <xf numFmtId="44" fontId="5" fillId="0" borderId="0" xfId="1" applyFont="1" applyBorder="1"/>
    <xf numFmtId="44" fontId="7" fillId="0" borderId="3" xfId="1" applyFont="1" applyBorder="1"/>
    <xf numFmtId="44" fontId="4" fillId="0" borderId="2" xfId="1" applyFont="1" applyBorder="1"/>
    <xf numFmtId="44" fontId="2" fillId="0" borderId="2" xfId="1" applyFont="1" applyBorder="1"/>
    <xf numFmtId="0" fontId="2" fillId="0" borderId="1" xfId="0" applyFont="1" applyBorder="1"/>
    <xf numFmtId="44" fontId="4" fillId="0" borderId="1" xfId="1" applyFont="1" applyBorder="1"/>
    <xf numFmtId="0" fontId="3" fillId="0" borderId="3" xfId="0" applyFont="1" applyBorder="1"/>
    <xf numFmtId="44" fontId="4" fillId="0" borderId="3" xfId="1" applyFont="1" applyBorder="1"/>
    <xf numFmtId="44" fontId="6" fillId="0" borderId="4" xfId="1" applyFont="1" applyBorder="1"/>
    <xf numFmtId="44" fontId="8" fillId="0" borderId="1" xfId="1" applyFont="1" applyBorder="1"/>
    <xf numFmtId="44" fontId="9" fillId="0" borderId="1" xfId="1" applyFont="1" applyBorder="1"/>
    <xf numFmtId="44" fontId="3" fillId="0" borderId="5" xfId="1" applyFont="1" applyBorder="1"/>
    <xf numFmtId="44" fontId="4" fillId="0" borderId="7" xfId="1" applyFont="1" applyBorder="1"/>
    <xf numFmtId="44" fontId="4" fillId="0" borderId="8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07FC-103E-4E64-8B88-F58846B85CDE}">
  <dimension ref="A1:K30"/>
  <sheetViews>
    <sheetView tabSelected="1" topLeftCell="A4" workbookViewId="0">
      <selection activeCell="A28" sqref="A28:K28"/>
    </sheetView>
  </sheetViews>
  <sheetFormatPr defaultRowHeight="11.25" x14ac:dyDescent="0.2"/>
  <cols>
    <col min="1" max="1" width="24.5703125" style="1" customWidth="1"/>
    <col min="2" max="3" width="9.5703125" style="1" bestFit="1" customWidth="1"/>
    <col min="4" max="4" width="10.5703125" style="1" customWidth="1"/>
    <col min="5" max="7" width="8.7109375" style="1" bestFit="1" customWidth="1"/>
    <col min="8" max="8" width="9.5703125" style="3" bestFit="1" customWidth="1"/>
    <col min="9" max="10" width="8.7109375" style="3" bestFit="1" customWidth="1"/>
    <col min="11" max="11" width="8.7109375" style="1" bestFit="1" customWidth="1"/>
    <col min="12" max="16384" width="9.140625" style="1"/>
  </cols>
  <sheetData>
    <row r="1" spans="1:11" x14ac:dyDescent="0.2">
      <c r="D1" s="2" t="s">
        <v>0</v>
      </c>
    </row>
    <row r="2" spans="1:11" x14ac:dyDescent="0.2">
      <c r="D2" s="2"/>
    </row>
    <row r="3" spans="1:11" x14ac:dyDescent="0.2">
      <c r="D3" s="2" t="s">
        <v>20</v>
      </c>
    </row>
    <row r="4" spans="1:11" x14ac:dyDescent="0.2">
      <c r="D4" s="2"/>
    </row>
    <row r="5" spans="1:11" x14ac:dyDescent="0.2">
      <c r="D5" s="2" t="s">
        <v>1</v>
      </c>
    </row>
    <row r="6" spans="1:11" x14ac:dyDescent="0.2">
      <c r="D6" s="2"/>
    </row>
    <row r="7" spans="1:11" ht="12" thickBot="1" x14ac:dyDescent="0.25">
      <c r="D7" s="2" t="s">
        <v>2</v>
      </c>
    </row>
    <row r="8" spans="1:11" ht="12" thickBot="1" x14ac:dyDescent="0.25">
      <c r="A8" s="4"/>
      <c r="B8" s="5" t="s">
        <v>25</v>
      </c>
      <c r="C8" s="6" t="s">
        <v>25</v>
      </c>
      <c r="D8" s="7" t="s">
        <v>25</v>
      </c>
      <c r="E8" s="6" t="s">
        <v>25</v>
      </c>
      <c r="F8" s="8" t="s">
        <v>23</v>
      </c>
      <c r="G8" s="9" t="s">
        <v>26</v>
      </c>
      <c r="H8" s="10" t="s">
        <v>27</v>
      </c>
      <c r="I8" s="10" t="s">
        <v>28</v>
      </c>
      <c r="J8" s="10" t="s">
        <v>28</v>
      </c>
      <c r="K8" s="11" t="s">
        <v>23</v>
      </c>
    </row>
    <row r="9" spans="1:11" s="2" customFormat="1" ht="12" thickBot="1" x14ac:dyDescent="0.25">
      <c r="A9" s="12" t="s">
        <v>24</v>
      </c>
      <c r="B9" s="13">
        <v>2013.14</v>
      </c>
      <c r="C9" s="13">
        <v>2014.15</v>
      </c>
      <c r="D9" s="14">
        <v>2015.16</v>
      </c>
      <c r="E9" s="13">
        <v>2016.17</v>
      </c>
      <c r="F9" s="15">
        <v>2017.18</v>
      </c>
      <c r="G9" s="15">
        <v>2017.18</v>
      </c>
      <c r="H9" s="16">
        <v>2018.19</v>
      </c>
      <c r="I9" s="16">
        <v>2019.2</v>
      </c>
      <c r="J9" s="16">
        <v>2020.21</v>
      </c>
      <c r="K9" s="17">
        <v>2018.19</v>
      </c>
    </row>
    <row r="10" spans="1:11" ht="12" thickBot="1" x14ac:dyDescent="0.25">
      <c r="A10" s="12" t="s">
        <v>3</v>
      </c>
      <c r="B10" s="18"/>
      <c r="C10" s="19"/>
      <c r="D10" s="20"/>
      <c r="E10" s="19"/>
      <c r="F10" s="21"/>
      <c r="G10" s="21"/>
      <c r="H10" s="22"/>
      <c r="I10" s="22"/>
      <c r="J10" s="22"/>
      <c r="K10" s="23"/>
    </row>
    <row r="11" spans="1:11" ht="12" thickBot="1" x14ac:dyDescent="0.25">
      <c r="A11" s="24" t="s">
        <v>4</v>
      </c>
      <c r="B11" s="25">
        <v>1517</v>
      </c>
      <c r="C11" s="25">
        <v>687</v>
      </c>
      <c r="D11" s="26">
        <v>700</v>
      </c>
      <c r="E11" s="25">
        <v>1528</v>
      </c>
      <c r="F11" s="27">
        <v>2000</v>
      </c>
      <c r="G11" s="27">
        <v>1500</v>
      </c>
      <c r="H11" s="22">
        <f>SUM(B11+C11+D11+E11+F11) / 5*105%</f>
        <v>1350.7200000000003</v>
      </c>
      <c r="I11" s="28">
        <f>H11*105%</f>
        <v>1418.2560000000003</v>
      </c>
      <c r="J11" s="28">
        <f>I11*105%</f>
        <v>1489.1688000000004</v>
      </c>
      <c r="K11" s="29">
        <v>1500</v>
      </c>
    </row>
    <row r="12" spans="1:11" ht="12" thickBot="1" x14ac:dyDescent="0.25">
      <c r="A12" s="30" t="s">
        <v>5</v>
      </c>
      <c r="B12" s="19">
        <v>2723</v>
      </c>
      <c r="C12" s="19">
        <v>2069</v>
      </c>
      <c r="D12" s="20">
        <v>1125</v>
      </c>
      <c r="E12" s="19">
        <v>1675</v>
      </c>
      <c r="F12" s="21">
        <v>2000</v>
      </c>
      <c r="G12" s="21">
        <v>2000</v>
      </c>
      <c r="H12" s="22">
        <f t="shared" ref="H12" si="0">SUM(B12+C12+D12+E12+F12) / 5*105%</f>
        <v>2014.3200000000002</v>
      </c>
      <c r="I12" s="31">
        <f t="shared" ref="I12:J12" si="1">H12*105%</f>
        <v>2115.0360000000001</v>
      </c>
      <c r="J12" s="22">
        <f t="shared" si="1"/>
        <v>2220.7878000000001</v>
      </c>
      <c r="K12" s="23">
        <v>2200</v>
      </c>
    </row>
    <row r="13" spans="1:11" ht="12" thickBot="1" x14ac:dyDescent="0.25">
      <c r="A13" s="24" t="s">
        <v>6</v>
      </c>
      <c r="B13" s="25">
        <v>376</v>
      </c>
      <c r="C13" s="25">
        <v>2240</v>
      </c>
      <c r="D13" s="26">
        <v>1373</v>
      </c>
      <c r="E13" s="25">
        <v>2936</v>
      </c>
      <c r="F13" s="27">
        <v>3000</v>
      </c>
      <c r="G13" s="27">
        <v>3000</v>
      </c>
      <c r="H13" s="38">
        <v>3000</v>
      </c>
      <c r="I13" s="39">
        <f t="shared" ref="I13:J13" si="2">H13*105%</f>
        <v>3150</v>
      </c>
      <c r="J13" s="28">
        <f t="shared" si="2"/>
        <v>3307.5</v>
      </c>
      <c r="K13" s="29">
        <v>3000</v>
      </c>
    </row>
    <row r="14" spans="1:11" ht="12" thickBot="1" x14ac:dyDescent="0.25">
      <c r="A14" s="30" t="s">
        <v>7</v>
      </c>
      <c r="B14" s="19">
        <v>0</v>
      </c>
      <c r="C14" s="19">
        <v>0</v>
      </c>
      <c r="D14" s="20">
        <v>0</v>
      </c>
      <c r="E14" s="19">
        <v>0</v>
      </c>
      <c r="F14" s="21">
        <v>70</v>
      </c>
      <c r="G14" s="21">
        <v>68</v>
      </c>
      <c r="H14" s="22">
        <v>70</v>
      </c>
      <c r="I14" s="31">
        <f t="shared" ref="I14:J14" si="3">H14*105%</f>
        <v>73.5</v>
      </c>
      <c r="J14" s="22">
        <f t="shared" si="3"/>
        <v>77.174999999999997</v>
      </c>
      <c r="K14" s="23">
        <v>70</v>
      </c>
    </row>
    <row r="15" spans="1:11" ht="12" thickBot="1" x14ac:dyDescent="0.25">
      <c r="A15" s="30" t="s">
        <v>8</v>
      </c>
      <c r="B15" s="19">
        <v>0</v>
      </c>
      <c r="C15" s="19">
        <v>381</v>
      </c>
      <c r="D15" s="20">
        <v>189</v>
      </c>
      <c r="E15" s="19">
        <v>274</v>
      </c>
      <c r="F15" s="21">
        <v>400</v>
      </c>
      <c r="G15" s="21">
        <v>346</v>
      </c>
      <c r="H15" s="22">
        <f>SUM(B15+C15+D15+E15+F15) / 4*105%</f>
        <v>326.55</v>
      </c>
      <c r="I15" s="28">
        <f t="shared" ref="I15:J15" si="4">H15*105%</f>
        <v>342.87750000000005</v>
      </c>
      <c r="J15" s="31">
        <f t="shared" si="4"/>
        <v>360.02137500000009</v>
      </c>
      <c r="K15" s="23">
        <v>350</v>
      </c>
    </row>
    <row r="16" spans="1:11" ht="12" thickBot="1" x14ac:dyDescent="0.25">
      <c r="A16" s="24" t="s">
        <v>9</v>
      </c>
      <c r="B16" s="25">
        <v>790</v>
      </c>
      <c r="C16" s="25">
        <v>80</v>
      </c>
      <c r="D16" s="26">
        <v>500</v>
      </c>
      <c r="E16" s="25">
        <v>0</v>
      </c>
      <c r="F16" s="27">
        <v>500</v>
      </c>
      <c r="G16" s="27">
        <v>500</v>
      </c>
      <c r="H16" s="22">
        <f>SUM(B16+C16+D16+E16+F16) / 5*105%</f>
        <v>392.7</v>
      </c>
      <c r="I16" s="31">
        <f t="shared" ref="I16:J16" si="5">H16*105%</f>
        <v>412.33499999999998</v>
      </c>
      <c r="J16" s="28">
        <f t="shared" si="5"/>
        <v>432.95175</v>
      </c>
      <c r="K16" s="29">
        <v>500</v>
      </c>
    </row>
    <row r="17" spans="1:11" ht="12" thickBot="1" x14ac:dyDescent="0.25">
      <c r="A17" s="30" t="s">
        <v>10</v>
      </c>
      <c r="B17" s="19">
        <v>83</v>
      </c>
      <c r="C17" s="19">
        <v>0</v>
      </c>
      <c r="D17" s="20">
        <v>0</v>
      </c>
      <c r="E17" s="19">
        <v>0</v>
      </c>
      <c r="F17" s="21">
        <v>300</v>
      </c>
      <c r="G17" s="21">
        <v>300</v>
      </c>
      <c r="H17" s="22">
        <f>SUM(B17+C17+D17+E17+F17) / 5*105%</f>
        <v>80.429999999999993</v>
      </c>
      <c r="I17" s="31">
        <f t="shared" ref="I17:J17" si="6">H17*105%</f>
        <v>84.451499999999996</v>
      </c>
      <c r="J17" s="31">
        <f t="shared" si="6"/>
        <v>88.674075000000002</v>
      </c>
      <c r="K17" s="23">
        <v>300</v>
      </c>
    </row>
    <row r="18" spans="1:11" ht="12" thickBot="1" x14ac:dyDescent="0.25">
      <c r="A18" s="30" t="s">
        <v>11</v>
      </c>
      <c r="B18" s="19">
        <v>794</v>
      </c>
      <c r="C18" s="19">
        <v>110</v>
      </c>
      <c r="D18" s="20">
        <v>73</v>
      </c>
      <c r="E18" s="19">
        <v>0</v>
      </c>
      <c r="F18" s="21">
        <v>350</v>
      </c>
      <c r="G18" s="21">
        <v>350</v>
      </c>
      <c r="H18" s="22">
        <f>SUM(B18+C18+D18+E18+F18) / 5*105%</f>
        <v>278.67</v>
      </c>
      <c r="I18" s="28">
        <f t="shared" ref="I18:J18" si="7">H18*105%</f>
        <v>292.60350000000005</v>
      </c>
      <c r="J18" s="31">
        <f t="shared" si="7"/>
        <v>307.23367500000006</v>
      </c>
      <c r="K18" s="23">
        <v>350</v>
      </c>
    </row>
    <row r="19" spans="1:11" ht="12" thickBot="1" x14ac:dyDescent="0.25">
      <c r="A19" s="24" t="s">
        <v>12</v>
      </c>
      <c r="B19" s="25">
        <v>170</v>
      </c>
      <c r="C19" s="25">
        <v>513</v>
      </c>
      <c r="D19" s="26">
        <v>768</v>
      </c>
      <c r="E19" s="25">
        <v>320</v>
      </c>
      <c r="F19" s="27">
        <v>700</v>
      </c>
      <c r="G19" s="27">
        <v>700</v>
      </c>
      <c r="H19" s="22">
        <f t="shared" ref="H19:H21" si="8">SUM(B19+C19+D19+E19+F19) / 5*105%</f>
        <v>518.91</v>
      </c>
      <c r="I19" s="31">
        <f t="shared" ref="I19:J19" si="9">H19*105%</f>
        <v>544.85550000000001</v>
      </c>
      <c r="J19" s="28">
        <f t="shared" si="9"/>
        <v>572.09827500000006</v>
      </c>
      <c r="K19" s="29">
        <v>700</v>
      </c>
    </row>
    <row r="20" spans="1:11" ht="12" thickBot="1" x14ac:dyDescent="0.25">
      <c r="A20" s="30" t="s">
        <v>21</v>
      </c>
      <c r="B20" s="19">
        <v>1019</v>
      </c>
      <c r="C20" s="19">
        <v>824</v>
      </c>
      <c r="D20" s="20">
        <v>430</v>
      </c>
      <c r="E20" s="19">
        <v>421</v>
      </c>
      <c r="F20" s="21">
        <v>500</v>
      </c>
      <c r="G20" s="21">
        <v>600</v>
      </c>
      <c r="H20" s="22">
        <f t="shared" si="8"/>
        <v>670.74</v>
      </c>
      <c r="I20" s="28">
        <f t="shared" ref="I20:J20" si="10">H20*105%</f>
        <v>704.27700000000004</v>
      </c>
      <c r="J20" s="31">
        <f t="shared" si="10"/>
        <v>739.49085000000002</v>
      </c>
      <c r="K20" s="23">
        <v>650</v>
      </c>
    </row>
    <row r="21" spans="1:11" ht="12" thickBot="1" x14ac:dyDescent="0.25">
      <c r="A21" s="24" t="s">
        <v>13</v>
      </c>
      <c r="B21" s="25">
        <v>137</v>
      </c>
      <c r="C21" s="25">
        <v>470</v>
      </c>
      <c r="D21" s="26">
        <v>402</v>
      </c>
      <c r="E21" s="25">
        <v>241</v>
      </c>
      <c r="F21" s="27">
        <v>100</v>
      </c>
      <c r="G21" s="27">
        <v>100</v>
      </c>
      <c r="H21" s="38">
        <f t="shared" si="8"/>
        <v>283.5</v>
      </c>
      <c r="I21" s="39">
        <f t="shared" ref="I21:J21" si="11">H21*105%</f>
        <v>297.67500000000001</v>
      </c>
      <c r="J21" s="28">
        <f t="shared" si="11"/>
        <v>312.55875000000003</v>
      </c>
      <c r="K21" s="29">
        <v>200</v>
      </c>
    </row>
    <row r="22" spans="1:11" ht="12" thickBot="1" x14ac:dyDescent="0.25">
      <c r="A22" s="30" t="s">
        <v>14</v>
      </c>
      <c r="B22" s="19"/>
      <c r="C22" s="19"/>
      <c r="D22" s="20"/>
      <c r="E22" s="19"/>
      <c r="F22" s="21">
        <v>25</v>
      </c>
      <c r="G22" s="21">
        <v>25</v>
      </c>
      <c r="H22" s="22">
        <v>25</v>
      </c>
      <c r="I22" s="22">
        <v>25</v>
      </c>
      <c r="J22" s="22">
        <v>25</v>
      </c>
      <c r="K22" s="23">
        <v>25</v>
      </c>
    </row>
    <row r="23" spans="1:11" ht="12" thickBot="1" x14ac:dyDescent="0.25">
      <c r="A23" s="30" t="s">
        <v>22</v>
      </c>
      <c r="B23" s="19"/>
      <c r="C23" s="19"/>
      <c r="D23" s="20"/>
      <c r="E23" s="19"/>
      <c r="F23" s="21"/>
      <c r="G23" s="21"/>
      <c r="H23" s="22">
        <v>1500</v>
      </c>
      <c r="I23" s="22">
        <v>500</v>
      </c>
      <c r="J23" s="22">
        <v>500</v>
      </c>
      <c r="K23" s="23">
        <v>1500</v>
      </c>
    </row>
    <row r="24" spans="1:11" ht="12" thickBot="1" x14ac:dyDescent="0.25">
      <c r="A24" s="30" t="s">
        <v>15</v>
      </c>
      <c r="B24" s="19">
        <f>SUM(B11:B22)</f>
        <v>7609</v>
      </c>
      <c r="C24" s="19">
        <f>SUM(C11:C22)</f>
        <v>7374</v>
      </c>
      <c r="D24" s="20">
        <f>SUM(D11:D22)</f>
        <v>5560</v>
      </c>
      <c r="E24" s="19">
        <f>SUM(E11:E22)</f>
        <v>7395</v>
      </c>
      <c r="F24" s="21">
        <f>SUM(F11:F22)</f>
        <v>9945</v>
      </c>
      <c r="G24" s="21">
        <f>SUM(G11:G23)</f>
        <v>9489</v>
      </c>
      <c r="H24" s="22">
        <f>SUM(B24+C24+D24+E24+F24)/5</f>
        <v>7576.6</v>
      </c>
      <c r="I24" s="22">
        <f t="shared" ref="I24:J24" si="12">SUM(C24+D24+E24+F24+G24)/5</f>
        <v>7952.6</v>
      </c>
      <c r="J24" s="22">
        <f t="shared" si="12"/>
        <v>7993.12</v>
      </c>
      <c r="K24" s="23">
        <f>SUM(K11:K22)</f>
        <v>9845</v>
      </c>
    </row>
    <row r="25" spans="1:11" ht="12" thickBot="1" x14ac:dyDescent="0.25">
      <c r="A25" s="24"/>
      <c r="B25" s="25"/>
      <c r="C25" s="25"/>
      <c r="D25" s="26"/>
      <c r="E25" s="25"/>
      <c r="F25" s="27"/>
      <c r="G25" s="27"/>
      <c r="H25" s="28"/>
      <c r="I25" s="28"/>
      <c r="J25" s="28"/>
      <c r="K25" s="29"/>
    </row>
    <row r="26" spans="1:11" ht="12" thickBot="1" x14ac:dyDescent="0.25">
      <c r="A26" s="12" t="s">
        <v>16</v>
      </c>
      <c r="B26" s="18"/>
      <c r="C26" s="19"/>
      <c r="D26" s="20"/>
      <c r="E26" s="19"/>
      <c r="F26" s="21"/>
      <c r="G26" s="21"/>
      <c r="H26" s="22"/>
      <c r="I26" s="22"/>
      <c r="J26" s="22"/>
      <c r="K26" s="23"/>
    </row>
    <row r="27" spans="1:11" ht="12" thickBot="1" x14ac:dyDescent="0.25">
      <c r="A27" s="24" t="s">
        <v>17</v>
      </c>
      <c r="B27" s="25">
        <v>4700</v>
      </c>
      <c r="C27" s="25">
        <v>7123</v>
      </c>
      <c r="D27" s="26">
        <v>4071</v>
      </c>
      <c r="E27" s="25">
        <v>4745</v>
      </c>
      <c r="F27" s="27">
        <v>2500</v>
      </c>
      <c r="G27" s="27">
        <v>3000</v>
      </c>
      <c r="H27" s="28">
        <f>G27*105%</f>
        <v>3150</v>
      </c>
      <c r="I27" s="28">
        <f>H27*105%</f>
        <v>3307.5</v>
      </c>
      <c r="J27" s="28">
        <f>I27*105%</f>
        <v>3472.875</v>
      </c>
      <c r="K27" s="29">
        <v>3150</v>
      </c>
    </row>
    <row r="28" spans="1:11" ht="12" thickBot="1" x14ac:dyDescent="0.25">
      <c r="A28" s="12" t="s">
        <v>18</v>
      </c>
      <c r="B28" s="19">
        <f>SUM(B27:B27)</f>
        <v>4700</v>
      </c>
      <c r="C28" s="19">
        <f>SUM(C27:C27)</f>
        <v>7123</v>
      </c>
      <c r="D28" s="20">
        <f>SUM(D27:D27)</f>
        <v>4071</v>
      </c>
      <c r="E28" s="19">
        <f>SUM(E27:E27)</f>
        <v>4745</v>
      </c>
      <c r="F28" s="21">
        <f>SUM(F27:F27)</f>
        <v>2500</v>
      </c>
      <c r="G28" s="21">
        <f>SUM(G27:G27)</f>
        <v>3000</v>
      </c>
      <c r="H28" s="31">
        <f>SUM(H27:H27)</f>
        <v>3150</v>
      </c>
      <c r="I28" s="31">
        <f>SUM(I27:I27)</f>
        <v>3307.5</v>
      </c>
      <c r="J28" s="31">
        <f>SUM(J27:J27)</f>
        <v>3472.875</v>
      </c>
      <c r="K28" s="23">
        <f>SUM(K27:K27)</f>
        <v>3150</v>
      </c>
    </row>
    <row r="29" spans="1:11" ht="12" thickBot="1" x14ac:dyDescent="0.25">
      <c r="A29" s="32"/>
      <c r="B29" s="25"/>
      <c r="C29" s="25"/>
      <c r="D29" s="26"/>
      <c r="E29" s="25"/>
      <c r="F29" s="27"/>
      <c r="G29" s="27"/>
      <c r="H29" s="33"/>
      <c r="I29" s="33"/>
      <c r="J29" s="33"/>
      <c r="K29" s="29"/>
    </row>
    <row r="30" spans="1:11" s="2" customFormat="1" ht="12" thickBot="1" x14ac:dyDescent="0.25">
      <c r="A30" s="12" t="s">
        <v>19</v>
      </c>
      <c r="B30" s="18">
        <f>SUM(B24-B28)</f>
        <v>2909</v>
      </c>
      <c r="C30" s="18">
        <f>SUM(C24-C28)</f>
        <v>251</v>
      </c>
      <c r="D30" s="34">
        <f>SUM(D24-D28)</f>
        <v>1489</v>
      </c>
      <c r="E30" s="18">
        <f>SUM(E24-E28)</f>
        <v>2650</v>
      </c>
      <c r="F30" s="35">
        <f>SUM(F24-F28)</f>
        <v>7445</v>
      </c>
      <c r="G30" s="35">
        <f>SUM(G24-G28)</f>
        <v>6489</v>
      </c>
      <c r="H30" s="36">
        <f>SUM(H24-H28)</f>
        <v>4426.6000000000004</v>
      </c>
      <c r="I30" s="36">
        <f>SUM(I24-I28)</f>
        <v>4645.1000000000004</v>
      </c>
      <c r="J30" s="36">
        <f>SUM(J24-J28)</f>
        <v>4520.2449999999999</v>
      </c>
      <c r="K30" s="37">
        <f>SUM(K24-K28)</f>
        <v>6695</v>
      </c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2017-11-15T15:25:35Z</cp:lastPrinted>
  <dcterms:created xsi:type="dcterms:W3CDTF">2017-10-31T09:57:06Z</dcterms:created>
  <dcterms:modified xsi:type="dcterms:W3CDTF">2017-11-16T12:33:58Z</dcterms:modified>
</cp:coreProperties>
</file>